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 Osobní složky\=Marcela=\00 - Sekretariát\02-Formuláře, tiskopisy, dokumenty\Dokumenty do jednot\"/>
    </mc:Choice>
  </mc:AlternateContent>
  <bookViews>
    <workbookView xWindow="0" yWindow="0" windowWidth="28800" windowHeight="12130"/>
  </bookViews>
  <sheets>
    <sheet name="ÚČETNÍ UZÁVĚRKA" sheetId="4" r:id="rId1"/>
    <sheet name="POKLADNÍ DENÍK" sheetId="1" r:id="rId2"/>
    <sheet name="List2" sheetId="2" state="hidden" r:id="rId3"/>
  </sheets>
  <definedNames>
    <definedName name="_xlnm.Print_Area" localSheetId="1">'POKLADNÍ DENÍK'!$A$1:$G$104,'POKLADNÍ DENÍK'!$H$1:$L$53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4" l="1"/>
  <c r="K4" i="1" l="1"/>
  <c r="D22" i="4" l="1"/>
  <c r="D21" i="4"/>
  <c r="D20" i="4"/>
  <c r="D19" i="4"/>
  <c r="D18" i="4"/>
  <c r="D17" i="4"/>
  <c r="D13" i="4"/>
  <c r="D12" i="4"/>
  <c r="D11" i="4"/>
  <c r="D10" i="4"/>
  <c r="K24" i="1"/>
  <c r="K29" i="1"/>
  <c r="K28" i="1"/>
  <c r="K27" i="1"/>
  <c r="K26" i="1"/>
  <c r="K25" i="1"/>
  <c r="G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D14" i="4" l="1"/>
  <c r="D23" i="4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D7" i="4" l="1"/>
</calcChain>
</file>

<file path=xl/sharedStrings.xml><?xml version="1.0" encoding="utf-8"?>
<sst xmlns="http://schemas.openxmlformats.org/spreadsheetml/2006/main" count="136" uniqueCount="82">
  <si>
    <t xml:space="preserve">Poř. č. </t>
  </si>
  <si>
    <t>Popis</t>
  </si>
  <si>
    <t>Příjem</t>
  </si>
  <si>
    <t>Zůstatek</t>
  </si>
  <si>
    <t>0 - Počáteční stav</t>
  </si>
  <si>
    <t>1 - administrativní činnost</t>
  </si>
  <si>
    <t>2 - členská schůze</t>
  </si>
  <si>
    <t>2 - smuteční věnce a kytice</t>
  </si>
  <si>
    <t>2 - setkání k výročí členů</t>
  </si>
  <si>
    <t>2 - drobné dary jubilantům</t>
  </si>
  <si>
    <t>3 - pamětní medaile a diplomy</t>
  </si>
  <si>
    <t>3 - upomínkové předměty</t>
  </si>
  <si>
    <t>4 - CP organizace pietních aktů</t>
  </si>
  <si>
    <t>6 - organizace setkání VV s veřejností</t>
  </si>
  <si>
    <t>5 - věnce a kytice na pietní akty</t>
  </si>
  <si>
    <t>7 - přednášky</t>
  </si>
  <si>
    <t>8 - vojensko-historické ukázky</t>
  </si>
  <si>
    <t>9 - výroba výstav</t>
  </si>
  <si>
    <t>10 - realizace pamětních desek a pomníků</t>
  </si>
  <si>
    <t>11 - střelecké soutěže</t>
  </si>
  <si>
    <t>12 - sportovní a branné akce</t>
  </si>
  <si>
    <t>13 - zájezdy pro členy</t>
  </si>
  <si>
    <t>14 - zájezdy pro školy</t>
  </si>
  <si>
    <t>15 - tisková a publikační činnost</t>
  </si>
  <si>
    <t>Převod prostředků z minulého období</t>
  </si>
  <si>
    <t>Datum</t>
  </si>
  <si>
    <t>Výdajové položky</t>
  </si>
  <si>
    <t>Příjmové položky</t>
  </si>
  <si>
    <t>Podrobné členění</t>
  </si>
  <si>
    <t>Typ položky</t>
  </si>
  <si>
    <t>1.</t>
  </si>
  <si>
    <t>Zůstatek v pokladně</t>
  </si>
  <si>
    <t>2.</t>
  </si>
  <si>
    <t>Příjmy</t>
  </si>
  <si>
    <t>3.</t>
  </si>
  <si>
    <t>4.</t>
  </si>
  <si>
    <t>5.</t>
  </si>
  <si>
    <t>6.</t>
  </si>
  <si>
    <t>Pokladní deník jednoty ………………………………</t>
  </si>
  <si>
    <t>Členské příspěvky</t>
  </si>
  <si>
    <t>Mimořádný příspěvek členů</t>
  </si>
  <si>
    <t>Příspěvek na členy</t>
  </si>
  <si>
    <t>Dary</t>
  </si>
  <si>
    <t>Výdaje</t>
  </si>
  <si>
    <t>0 - počáteční stav</t>
  </si>
  <si>
    <t>PŘÍJMY CELKEM</t>
  </si>
  <si>
    <t>Věnce a kytice na pietní akty</t>
  </si>
  <si>
    <t>7.</t>
  </si>
  <si>
    <t>Pam. medaile a diplomy, upomínkové předm.</t>
  </si>
  <si>
    <t>8.</t>
  </si>
  <si>
    <t>17 - pořízení majetku</t>
  </si>
  <si>
    <t>18 - členské příspěvky</t>
  </si>
  <si>
    <t>19 - mimořádný příspěvek členů</t>
  </si>
  <si>
    <t>20 - příspěvek na členy</t>
  </si>
  <si>
    <t>21 - dary</t>
  </si>
  <si>
    <t>Členská schůze</t>
  </si>
  <si>
    <t xml:space="preserve">9. </t>
  </si>
  <si>
    <t>Pořízení majetku</t>
  </si>
  <si>
    <t>10.</t>
  </si>
  <si>
    <t>Administrativní činnost</t>
  </si>
  <si>
    <t>11.</t>
  </si>
  <si>
    <t>Další výdaje</t>
  </si>
  <si>
    <t>12.</t>
  </si>
  <si>
    <t>VÝDAJE CELKEM</t>
  </si>
  <si>
    <t>16 - ostatní výdaje</t>
  </si>
  <si>
    <t>Zpracoval:</t>
  </si>
  <si>
    <t>Dne:</t>
  </si>
  <si>
    <t>Podpis:</t>
  </si>
  <si>
    <t>Revizní zpráva</t>
  </si>
  <si>
    <t>Revizor:</t>
  </si>
  <si>
    <r>
      <t xml:space="preserve">Typ akce - </t>
    </r>
    <r>
      <rPr>
        <sz val="12"/>
        <color rgb="FFC00000"/>
        <rFont val="Times New Roman"/>
        <family val="1"/>
        <charset val="238"/>
      </rPr>
      <t>ZVOLTE Z NABÍDKY</t>
    </r>
  </si>
  <si>
    <t>Výdaj</t>
  </si>
  <si>
    <t>podpis předsedy/předsedkyně jednoty</t>
  </si>
  <si>
    <t>Účetní uzávěrka</t>
  </si>
  <si>
    <t>Jednota ČsOL ……………………………..</t>
  </si>
  <si>
    <t>Revizor (revizní komise) jednoty provedl/a kontrolu dokladů a předkládané účetní uzávěrky jednoty dne:                            ………………………………………………….</t>
  </si>
  <si>
    <t>…………………….……………………………</t>
  </si>
  <si>
    <t>………………………………………………….</t>
  </si>
  <si>
    <t>……………………………………….………….</t>
  </si>
  <si>
    <t>……………………………………………………….</t>
  </si>
  <si>
    <t>Podrobné členění výdajů a příjmů</t>
  </si>
  <si>
    <r>
      <t>Suma -</t>
    </r>
    <r>
      <rPr>
        <b/>
        <sz val="9"/>
        <color theme="1"/>
        <rFont val="Times New Roman"/>
        <family val="1"/>
        <charset val="238"/>
      </rPr>
      <t xml:space="preserve"> </t>
    </r>
    <r>
      <rPr>
        <b/>
        <sz val="9"/>
        <color rgb="FFC00000"/>
        <rFont val="Times New Roman"/>
        <family val="1"/>
        <charset val="238"/>
      </rPr>
      <t>BUDE DOPOČTENA AUTOMATICKY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</si>
</sst>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26"/>
      <color theme="1"/>
      <name val="Book Antiqua"/>
      <family val="1"/>
      <charset val="238"/>
    </font>
    <font>
      <sz val="12"/>
      <color theme="1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26"/>
      <color theme="1"/>
      <name val="Times New Roman"/>
      <family val="1"/>
      <charset val="238"/>
    </font>
    <font>
      <b/>
      <sz val="2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C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wrapText="1"/>
    </xf>
    <xf numFmtId="0" fontId="0" fillId="0" borderId="0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14" fontId="2" fillId="0" borderId="0" xfId="0" applyNumberFormat="1" applyFont="1" applyBorder="1" applyProtection="1">
      <protection hidden="1"/>
    </xf>
    <xf numFmtId="0" fontId="4" fillId="0" borderId="0" xfId="0" applyFont="1" applyBorder="1" applyProtection="1">
      <protection hidden="1"/>
    </xf>
    <xf numFmtId="14" fontId="4" fillId="0" borderId="3" xfId="0" applyNumberFormat="1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4" fillId="0" borderId="5" xfId="0" applyFont="1" applyFill="1" applyBorder="1" applyProtection="1">
      <protection hidden="1"/>
    </xf>
    <xf numFmtId="0" fontId="0" fillId="0" borderId="14" xfId="0" applyBorder="1" applyProtection="1"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15" xfId="0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2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2" fillId="0" borderId="0" xfId="0" applyNumberFormat="1" applyFont="1" applyBorder="1" applyProtection="1">
      <protection hidden="1"/>
    </xf>
    <xf numFmtId="0" fontId="10" fillId="0" borderId="1" xfId="0" applyFont="1" applyFill="1" applyBorder="1" applyProtection="1">
      <protection hidden="1"/>
    </xf>
    <xf numFmtId="0" fontId="10" fillId="0" borderId="1" xfId="0" applyFont="1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1" applyFont="1" applyBorder="1" applyProtection="1">
      <protection hidden="1"/>
    </xf>
    <xf numFmtId="0" fontId="9" fillId="3" borderId="1" xfId="0" applyFont="1" applyFill="1" applyBorder="1" applyProtection="1">
      <protection hidden="1"/>
    </xf>
    <xf numFmtId="44" fontId="9" fillId="3" borderId="1" xfId="1" applyFont="1" applyFill="1" applyBorder="1" applyProtection="1">
      <protection hidden="1"/>
    </xf>
    <xf numFmtId="0" fontId="9" fillId="3" borderId="0" xfId="0" applyFont="1" applyFill="1" applyProtection="1">
      <protection hidden="1"/>
    </xf>
    <xf numFmtId="0" fontId="9" fillId="2" borderId="1" xfId="0" applyFont="1" applyFill="1" applyBorder="1" applyProtection="1">
      <protection hidden="1"/>
    </xf>
    <xf numFmtId="44" fontId="9" fillId="2" borderId="1" xfId="1" applyFont="1" applyFill="1" applyBorder="1" applyProtection="1">
      <protection hidden="1"/>
    </xf>
    <xf numFmtId="14" fontId="2" fillId="0" borderId="0" xfId="0" applyNumberFormat="1" applyFont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164" fontId="2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164" fontId="4" fillId="0" borderId="8" xfId="0" applyNumberFormat="1" applyFont="1" applyBorder="1" applyAlignment="1" applyProtection="1">
      <alignment horizontal="right"/>
      <protection hidden="1"/>
    </xf>
    <xf numFmtId="164" fontId="4" fillId="0" borderId="6" xfId="0" applyNumberFormat="1" applyFont="1" applyBorder="1" applyAlignment="1" applyProtection="1">
      <alignment horizontal="right"/>
      <protection hidden="1"/>
    </xf>
    <xf numFmtId="164" fontId="2" fillId="0" borderId="0" xfId="0" applyNumberFormat="1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164" fontId="4" fillId="0" borderId="7" xfId="0" applyNumberFormat="1" applyFont="1" applyBorder="1" applyAlignment="1" applyProtection="1">
      <alignment horizontal="right"/>
      <protection hidden="1"/>
    </xf>
    <xf numFmtId="164" fontId="4" fillId="0" borderId="4" xfId="0" applyNumberFormat="1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</cellXfs>
  <cellStyles count="2">
    <cellStyle name="Měna" xfId="1" builtinId="4"/>
    <cellStyle name="Normální" xfId="0" builtinId="0"/>
  </cellStyles>
  <dxfs count="9"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_-* #,##0.00\ [$Kč-405]_-;\-* #,##0.00\ [$Kč-405]_-;_-* &quot;-&quot;??\ [$Kč-405]_-;_-@_-"/>
      <protection locked="1" hidden="1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_-* #,##0.00\ [$Kč-405]_-;\-* #,##0.00\ [$Kč-405]_-;_-* &quot;-&quot;??\ [$Kč-405]_-;_-@_-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_-* #,##0.00\ [$Kč-405]_-;\-* #,##0.00\ [$Kč-405]_-;_-* &quot;-&quot;??\ [$Kč-405]_-;_-@_-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protection locked="1" hidden="1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3:G103" totalsRowShown="0" headerRowDxfId="8" dataDxfId="7">
  <autoFilter ref="A3:G1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7" name="Typ akce - ZVOLTE Z NABÍDKY" dataDxfId="6"/>
    <tableColumn id="1" name="Poř. č. " dataDxfId="5"/>
    <tableColumn id="2" name="Datum" dataDxfId="4"/>
    <tableColumn id="3" name="Popis" dataDxfId="3"/>
    <tableColumn id="4" name="Příjem" dataDxfId="2"/>
    <tableColumn id="5" name="Výdaj" dataDxfId="1"/>
    <tableColumn id="6" name="Zůstatek" dataDxfId="0">
      <calculatedColumnFormula>G3+E4-F4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Normal="100" workbookViewId="0">
      <selection activeCell="M16" sqref="M16"/>
    </sheetView>
  </sheetViews>
  <sheetFormatPr defaultRowHeight="14.5" x14ac:dyDescent="0.35"/>
  <cols>
    <col min="1" max="1" width="3.1796875" customWidth="1"/>
    <col min="2" max="2" width="18.7265625" bestFit="1" customWidth="1"/>
    <col min="3" max="3" width="41" customWidth="1"/>
    <col min="4" max="4" width="14.26953125" customWidth="1"/>
    <col min="5" max="5" width="8.7265625" customWidth="1"/>
    <col min="6" max="6" width="5.7265625" customWidth="1"/>
  </cols>
  <sheetData>
    <row r="1" spans="1:7" ht="32.5" x14ac:dyDescent="0.65">
      <c r="A1" s="40" t="s">
        <v>74</v>
      </c>
      <c r="B1" s="40"/>
      <c r="C1" s="40"/>
      <c r="D1" s="40"/>
      <c r="E1" s="40"/>
      <c r="F1" s="40"/>
      <c r="G1" s="1"/>
    </row>
    <row r="2" spans="1:7" x14ac:dyDescent="0.35">
      <c r="A2" s="3"/>
      <c r="B2" s="3"/>
      <c r="C2" s="3"/>
      <c r="D2" s="3"/>
      <c r="E2" s="3"/>
      <c r="F2" s="3"/>
    </row>
    <row r="3" spans="1:7" ht="33" x14ac:dyDescent="0.7">
      <c r="A3" s="41" t="s">
        <v>73</v>
      </c>
      <c r="B3" s="42"/>
      <c r="C3" s="42"/>
      <c r="D3" s="42"/>
      <c r="E3" s="42"/>
      <c r="F3" s="43"/>
      <c r="G3" s="1"/>
    </row>
    <row r="4" spans="1:7" x14ac:dyDescent="0.35">
      <c r="A4" s="4"/>
      <c r="B4" s="3"/>
      <c r="C4" s="3"/>
      <c r="D4" s="3"/>
      <c r="E4" s="3"/>
      <c r="F4" s="5"/>
      <c r="G4" s="1"/>
    </row>
    <row r="5" spans="1:7" ht="15.5" x14ac:dyDescent="0.35">
      <c r="A5" s="4"/>
      <c r="B5" s="6" t="s">
        <v>31</v>
      </c>
      <c r="C5" s="7"/>
      <c r="D5" s="7"/>
      <c r="E5" s="3"/>
      <c r="F5" s="5"/>
      <c r="G5" s="1"/>
    </row>
    <row r="6" spans="1:7" ht="16" thickBot="1" x14ac:dyDescent="0.4">
      <c r="A6" s="4"/>
      <c r="B6" s="7" t="s">
        <v>30</v>
      </c>
      <c r="C6" s="8">
        <v>43466</v>
      </c>
      <c r="D6" s="46">
        <f>'POKLADNÍ DENÍK'!E4</f>
        <v>0</v>
      </c>
      <c r="E6" s="46"/>
      <c r="F6" s="5"/>
      <c r="G6" s="1"/>
    </row>
    <row r="7" spans="1:7" ht="16" thickBot="1" x14ac:dyDescent="0.4">
      <c r="A7" s="4"/>
      <c r="B7" s="9" t="s">
        <v>32</v>
      </c>
      <c r="C7" s="10">
        <v>43830</v>
      </c>
      <c r="D7" s="49">
        <f>D6+D14-D23</f>
        <v>0</v>
      </c>
      <c r="E7" s="50"/>
      <c r="F7" s="5"/>
      <c r="G7" s="1"/>
    </row>
    <row r="8" spans="1:7" ht="15.5" x14ac:dyDescent="0.35">
      <c r="A8" s="4"/>
      <c r="B8" s="7"/>
      <c r="C8" s="7"/>
      <c r="D8" s="22"/>
      <c r="E8" s="23"/>
      <c r="F8" s="5"/>
      <c r="G8" s="1"/>
    </row>
    <row r="9" spans="1:7" ht="15.5" x14ac:dyDescent="0.35">
      <c r="A9" s="4"/>
      <c r="B9" s="11" t="s">
        <v>33</v>
      </c>
      <c r="C9" s="7"/>
      <c r="D9" s="22"/>
      <c r="E9" s="23"/>
      <c r="F9" s="5"/>
      <c r="G9" s="1"/>
    </row>
    <row r="10" spans="1:7" ht="15.5" x14ac:dyDescent="0.35">
      <c r="A10" s="4"/>
      <c r="B10" s="12" t="s">
        <v>30</v>
      </c>
      <c r="C10" s="7" t="s">
        <v>39</v>
      </c>
      <c r="D10" s="46">
        <f>SUMIF('POKLADNÍ DENÍK'!A4:A125,"18 - členské příspěvky",'POKLADNÍ DENÍK'!E4:E125)</f>
        <v>0</v>
      </c>
      <c r="E10" s="46"/>
      <c r="F10" s="5"/>
      <c r="G10" s="1"/>
    </row>
    <row r="11" spans="1:7" ht="15.5" x14ac:dyDescent="0.35">
      <c r="A11" s="4"/>
      <c r="B11" s="12" t="s">
        <v>32</v>
      </c>
      <c r="C11" s="7" t="s">
        <v>40</v>
      </c>
      <c r="D11" s="46">
        <f>SUMIF('POKLADNÍ DENÍK'!A4:A126,"19 - mimořádný příspěvek členů",'POKLADNÍ DENÍK'!E4:E126)</f>
        <v>0</v>
      </c>
      <c r="E11" s="46"/>
      <c r="F11" s="5"/>
      <c r="G11" s="1"/>
    </row>
    <row r="12" spans="1:7" ht="15.5" x14ac:dyDescent="0.35">
      <c r="A12" s="4"/>
      <c r="B12" s="12" t="s">
        <v>34</v>
      </c>
      <c r="C12" s="7" t="s">
        <v>41</v>
      </c>
      <c r="D12" s="46">
        <f>SUMIF('POKLADNÍ DENÍK'!A4:A127,"20 - příspěvek na členy",'POKLADNÍ DENÍK'!E4:E127)</f>
        <v>0</v>
      </c>
      <c r="E12" s="46"/>
      <c r="F12" s="5"/>
      <c r="G12" s="1"/>
    </row>
    <row r="13" spans="1:7" ht="15.5" x14ac:dyDescent="0.35">
      <c r="A13" s="4"/>
      <c r="B13" s="12" t="s">
        <v>35</v>
      </c>
      <c r="C13" s="7" t="s">
        <v>42</v>
      </c>
      <c r="D13" s="46">
        <f>SUMIF('POKLADNÍ DENÍK'!A4:A128,"21 - dary",'POKLADNÍ DENÍK'!E4:E128)</f>
        <v>0</v>
      </c>
      <c r="E13" s="46"/>
      <c r="F13" s="5"/>
      <c r="G13" s="1"/>
    </row>
    <row r="14" spans="1:7" ht="15.5" x14ac:dyDescent="0.35">
      <c r="A14" s="4"/>
      <c r="B14" s="13" t="s">
        <v>36</v>
      </c>
      <c r="C14" s="14" t="s">
        <v>45</v>
      </c>
      <c r="D14" s="44">
        <f>SUM(D10:D13)</f>
        <v>0</v>
      </c>
      <c r="E14" s="45"/>
      <c r="F14" s="5"/>
      <c r="G14" s="1"/>
    </row>
    <row r="15" spans="1:7" ht="15.5" x14ac:dyDescent="0.35">
      <c r="A15" s="4"/>
      <c r="B15" s="12"/>
      <c r="C15" s="7"/>
      <c r="D15" s="22"/>
      <c r="E15" s="23"/>
      <c r="F15" s="5"/>
      <c r="G15" s="1"/>
    </row>
    <row r="16" spans="1:7" ht="15.5" x14ac:dyDescent="0.35">
      <c r="A16" s="4"/>
      <c r="B16" s="11" t="s">
        <v>43</v>
      </c>
      <c r="C16" s="7"/>
      <c r="D16" s="22"/>
      <c r="E16" s="23"/>
      <c r="F16" s="5"/>
      <c r="G16" s="1"/>
    </row>
    <row r="17" spans="1:7" ht="15.5" x14ac:dyDescent="0.35">
      <c r="A17" s="4"/>
      <c r="B17" s="12" t="s">
        <v>37</v>
      </c>
      <c r="C17" s="7" t="s">
        <v>46</v>
      </c>
      <c r="D17" s="46">
        <f>SUMIF('POKLADNÍ DENÍK'!A4:A113,"5 - věnce a kytice na pietní akty",'POKLADNÍ DENÍK'!F4:F113)</f>
        <v>0</v>
      </c>
      <c r="E17" s="46"/>
      <c r="F17" s="5"/>
      <c r="G17" s="1"/>
    </row>
    <row r="18" spans="1:7" ht="15.5" x14ac:dyDescent="0.35">
      <c r="A18" s="4"/>
      <c r="B18" s="12" t="s">
        <v>47</v>
      </c>
      <c r="C18" s="12" t="s">
        <v>48</v>
      </c>
      <c r="D18" s="46">
        <f>SUMIF('POKLADNÍ DENÍK'!A4:A104,"3 - pamětní medaile a diplomy",'POKLADNÍ DENÍK'!F4:F104)+SUMIF('POKLADNÍ DENÍK'!A4:A111,"3 - upomínkové předměty",'POKLADNÍ DENÍK'!F4:F111)</f>
        <v>0</v>
      </c>
      <c r="E18" s="46"/>
      <c r="F18" s="5"/>
      <c r="G18" s="1"/>
    </row>
    <row r="19" spans="1:7" ht="15.5" x14ac:dyDescent="0.35">
      <c r="A19" s="4"/>
      <c r="B19" s="12" t="s">
        <v>49</v>
      </c>
      <c r="C19" s="12" t="s">
        <v>55</v>
      </c>
      <c r="D19" s="46">
        <f>SUMIF('POKLADNÍ DENÍK'!A4:A104,"2 - členská schůze",'POKLADNÍ DENÍK'!F4:F104)</f>
        <v>0</v>
      </c>
      <c r="E19" s="46"/>
      <c r="F19" s="5"/>
      <c r="G19" s="1"/>
    </row>
    <row r="20" spans="1:7" ht="15.5" x14ac:dyDescent="0.35">
      <c r="A20" s="4"/>
      <c r="B20" s="12" t="s">
        <v>56</v>
      </c>
      <c r="C20" s="7" t="s">
        <v>57</v>
      </c>
      <c r="D20" s="46">
        <f>SUMIF('POKLADNÍ DENÍK'!A4:A124,"17 - pořízení majetku",'POKLADNÍ DENÍK'!F4:F124)</f>
        <v>0</v>
      </c>
      <c r="E20" s="46"/>
      <c r="F20" s="5"/>
      <c r="G20" s="1"/>
    </row>
    <row r="21" spans="1:7" ht="15.5" x14ac:dyDescent="0.35">
      <c r="A21" s="4"/>
      <c r="B21" s="12" t="s">
        <v>58</v>
      </c>
      <c r="C21" s="12" t="s">
        <v>59</v>
      </c>
      <c r="D21" s="46">
        <f>SUMIF('POKLADNÍ DENÍK'!A4:A104,"1 - administrativní činnost",'POKLADNÍ DENÍK'!F4:F104)</f>
        <v>0</v>
      </c>
      <c r="E21" s="46"/>
      <c r="F21" s="5"/>
      <c r="G21" s="1"/>
    </row>
    <row r="22" spans="1:7" ht="15.5" x14ac:dyDescent="0.35">
      <c r="A22" s="4"/>
      <c r="B22" s="12" t="s">
        <v>60</v>
      </c>
      <c r="C22" s="12" t="s">
        <v>61</v>
      </c>
      <c r="D22" s="46">
        <f>SUMIF('POKLADNÍ DENÍK'!A4:A104,"2 - setkání k výročí členů",'POKLADNÍ DENÍK'!F4:F104)+SUMIF('POKLADNÍ DENÍK'!A4:A104,"2 - drobné dary jubilantům",'POKLADNÍ DENÍK'!F4:F104)+SUMIF('POKLADNÍ DENÍK'!A4:A104,"2 - smuteční věnce a kytice",'POKLADNÍ DENÍK'!F4:F104)+SUMIF('POKLADNÍ DENÍK'!A4:A112,"4 - CP organizace pietních aktů",'POKLADNÍ DENÍK'!F4:F112)+SUMIF('POKLADNÍ DENÍK'!A4:A114,"6 - organizace setkání VV s veřejností",'POKLADNÍ DENÍK'!F4:F114)+SUMIF('POKLADNÍ DENÍK'!A4:A115,"7 - přednášky",'POKLADNÍ DENÍK'!F4:F115)+SUMIF('POKLADNÍ DENÍK'!A4:A116,"8 - vojensko-historické ukázky",'POKLADNÍ DENÍK'!F4:F116)+SUMIF('POKLADNÍ DENÍK'!A4:A117,"9 - výroba výstav",'POKLADNÍ DENÍK'!F4:F117)+SUMIF('POKLADNÍ DENÍK'!A4:A118,"10 - realizace pamětních desek a pomníků",'POKLADNÍ DENÍK'!F4:F118)+SUMIF('POKLADNÍ DENÍK'!A4:A119,"11 - střelecké soutěže",'POKLADNÍ DENÍK'!F4:F119)+SUMIF('POKLADNÍ DENÍK'!A4:A120,"12 - sportovní a branné akce",'POKLADNÍ DENÍK'!F4:F120)+SUMIF('POKLADNÍ DENÍK'!A4:A121,"13 - zájezdy pro členy",'POKLADNÍ DENÍK'!F4:F121)+SUMIF('POKLADNÍ DENÍK'!A4:A122,"14 - zájezdy pro školy",'POKLADNÍ DENÍK'!F4:F122)+SUMIF('POKLADNÍ DENÍK'!A4:A123,"15 - tisková a publikační činnost",'POKLADNÍ DENÍK'!F4:F123)+SUMIF('POKLADNÍ DENÍK'!A4:A123,"16 - ostatní výdaje",'POKLADNÍ DENÍK'!F4:F123)</f>
        <v>0</v>
      </c>
      <c r="E22" s="46"/>
      <c r="F22" s="5"/>
      <c r="G22" s="1"/>
    </row>
    <row r="23" spans="1:7" ht="15.5" x14ac:dyDescent="0.35">
      <c r="A23" s="4"/>
      <c r="B23" s="13" t="s">
        <v>62</v>
      </c>
      <c r="C23" s="14" t="s">
        <v>63</v>
      </c>
      <c r="D23" s="44">
        <f>SUM(D17:D22)</f>
        <v>0</v>
      </c>
      <c r="E23" s="45"/>
      <c r="F23" s="5"/>
      <c r="G23" s="1"/>
    </row>
    <row r="24" spans="1:7" ht="15.5" x14ac:dyDescent="0.35">
      <c r="A24" s="4"/>
      <c r="B24" s="7"/>
      <c r="C24" s="7"/>
      <c r="D24" s="7"/>
      <c r="E24" s="3"/>
      <c r="F24" s="5"/>
      <c r="G24" s="1"/>
    </row>
    <row r="25" spans="1:7" ht="15.5" x14ac:dyDescent="0.35">
      <c r="A25" s="4"/>
      <c r="B25" s="12" t="s">
        <v>65</v>
      </c>
      <c r="C25" s="24" t="s">
        <v>77</v>
      </c>
      <c r="D25" s="7"/>
      <c r="E25" s="3"/>
      <c r="F25" s="5"/>
      <c r="G25" s="1"/>
    </row>
    <row r="26" spans="1:7" ht="21.5" customHeight="1" x14ac:dyDescent="0.35">
      <c r="A26" s="4"/>
      <c r="B26" s="12" t="s">
        <v>66</v>
      </c>
      <c r="C26" s="24" t="s">
        <v>77</v>
      </c>
      <c r="D26" s="7"/>
      <c r="E26" s="3"/>
      <c r="F26" s="5"/>
      <c r="G26" s="1"/>
    </row>
    <row r="27" spans="1:7" ht="15.5" x14ac:dyDescent="0.35">
      <c r="A27" s="4"/>
      <c r="B27" s="53" t="s">
        <v>67</v>
      </c>
      <c r="C27" s="52" t="s">
        <v>78</v>
      </c>
      <c r="D27" s="7"/>
      <c r="E27" s="3"/>
      <c r="F27" s="5"/>
      <c r="G27" s="1"/>
    </row>
    <row r="28" spans="1:7" ht="14.5" customHeight="1" x14ac:dyDescent="0.35">
      <c r="A28" s="4"/>
      <c r="B28" s="53"/>
      <c r="C28" s="52"/>
      <c r="D28" s="3"/>
      <c r="E28" s="3"/>
      <c r="F28" s="5"/>
      <c r="G28" s="1"/>
    </row>
    <row r="29" spans="1:7" ht="15.5" x14ac:dyDescent="0.35">
      <c r="A29" s="15"/>
      <c r="B29" s="16"/>
      <c r="C29" s="17"/>
      <c r="D29" s="18"/>
      <c r="E29" s="18"/>
      <c r="F29" s="19"/>
      <c r="G29" s="1"/>
    </row>
    <row r="30" spans="1:7" ht="22" customHeight="1" x14ac:dyDescent="0.35">
      <c r="A30" s="3"/>
      <c r="B30" s="20"/>
      <c r="C30" s="21"/>
      <c r="D30" s="3"/>
      <c r="E30" s="3"/>
      <c r="F30" s="3"/>
      <c r="G30" s="1"/>
    </row>
    <row r="31" spans="1:7" ht="33" x14ac:dyDescent="0.7">
      <c r="A31" s="41" t="s">
        <v>68</v>
      </c>
      <c r="B31" s="42"/>
      <c r="C31" s="42"/>
      <c r="D31" s="42"/>
      <c r="E31" s="42"/>
      <c r="F31" s="43"/>
      <c r="G31" s="1"/>
    </row>
    <row r="32" spans="1:7" x14ac:dyDescent="0.35">
      <c r="A32" s="4"/>
      <c r="B32" s="3"/>
      <c r="C32" s="3"/>
      <c r="D32" s="3"/>
      <c r="E32" s="3"/>
      <c r="F32" s="5"/>
      <c r="G32" s="1"/>
    </row>
    <row r="33" spans="1:7" ht="14.5" customHeight="1" x14ac:dyDescent="0.35">
      <c r="A33" s="4"/>
      <c r="B33" s="54" t="s">
        <v>75</v>
      </c>
      <c r="C33" s="54"/>
      <c r="D33" s="54"/>
      <c r="E33" s="54"/>
      <c r="F33" s="55"/>
      <c r="G33" s="1"/>
    </row>
    <row r="34" spans="1:7" ht="14.5" customHeight="1" x14ac:dyDescent="0.35">
      <c r="A34" s="4"/>
      <c r="B34" s="54"/>
      <c r="C34" s="54"/>
      <c r="D34" s="54"/>
      <c r="E34" s="54"/>
      <c r="F34" s="55"/>
      <c r="G34" s="1"/>
    </row>
    <row r="35" spans="1:7" ht="15.5" x14ac:dyDescent="0.35">
      <c r="A35" s="4"/>
      <c r="B35" s="7"/>
      <c r="C35" s="7"/>
      <c r="D35" s="7"/>
      <c r="E35" s="3"/>
      <c r="F35" s="5"/>
      <c r="G35" s="1"/>
    </row>
    <row r="36" spans="1:7" ht="15.5" x14ac:dyDescent="0.35">
      <c r="A36" s="4"/>
      <c r="B36" s="7" t="s">
        <v>69</v>
      </c>
      <c r="C36" s="24" t="s">
        <v>76</v>
      </c>
      <c r="D36" s="7"/>
      <c r="E36" s="3"/>
      <c r="F36" s="5"/>
      <c r="G36" s="1"/>
    </row>
    <row r="37" spans="1:7" ht="15.5" x14ac:dyDescent="0.35">
      <c r="A37" s="4"/>
      <c r="B37" s="51" t="s">
        <v>67</v>
      </c>
      <c r="C37" s="52" t="s">
        <v>78</v>
      </c>
      <c r="D37" s="7"/>
      <c r="E37" s="3"/>
      <c r="F37" s="5"/>
      <c r="G37" s="1"/>
    </row>
    <row r="38" spans="1:7" x14ac:dyDescent="0.35">
      <c r="A38" s="4"/>
      <c r="B38" s="51"/>
      <c r="C38" s="52"/>
      <c r="D38" s="3"/>
      <c r="E38" s="3"/>
      <c r="F38" s="5"/>
      <c r="G38" s="1"/>
    </row>
    <row r="39" spans="1:7" x14ac:dyDescent="0.35">
      <c r="A39" s="15"/>
      <c r="B39" s="18"/>
      <c r="C39" s="18"/>
      <c r="D39" s="18"/>
      <c r="E39" s="18"/>
      <c r="F39" s="19"/>
      <c r="G39" s="1"/>
    </row>
    <row r="40" spans="1:7" x14ac:dyDescent="0.35">
      <c r="A40" s="3"/>
      <c r="B40" s="3"/>
      <c r="C40" s="3"/>
      <c r="D40" s="3"/>
      <c r="E40" s="3"/>
      <c r="F40" s="3"/>
      <c r="G40" s="1"/>
    </row>
    <row r="41" spans="1:7" x14ac:dyDescent="0.35">
      <c r="A41" s="3"/>
      <c r="B41" s="3"/>
      <c r="C41" s="3"/>
      <c r="D41" s="3"/>
      <c r="E41" s="3"/>
      <c r="F41" s="3"/>
      <c r="G41" s="1"/>
    </row>
    <row r="42" spans="1:7" x14ac:dyDescent="0.35">
      <c r="A42" s="3"/>
      <c r="B42" s="3"/>
      <c r="C42" s="3"/>
      <c r="D42" s="48" t="s">
        <v>79</v>
      </c>
      <c r="E42" s="48"/>
      <c r="F42" s="48"/>
      <c r="G42" s="1"/>
    </row>
    <row r="43" spans="1:7" x14ac:dyDescent="0.35">
      <c r="A43" s="3"/>
      <c r="B43" s="3"/>
      <c r="C43" s="3"/>
      <c r="D43" s="48"/>
      <c r="E43" s="48"/>
      <c r="F43" s="48"/>
      <c r="G43" s="1"/>
    </row>
    <row r="44" spans="1:7" ht="14.5" customHeight="1" x14ac:dyDescent="0.35">
      <c r="A44" s="3"/>
      <c r="B44" s="3"/>
      <c r="C44" s="3"/>
      <c r="D44" s="47" t="s">
        <v>72</v>
      </c>
      <c r="E44" s="47"/>
      <c r="F44" s="47"/>
      <c r="G44" s="1"/>
    </row>
    <row r="45" spans="1:7" ht="14.5" customHeight="1" x14ac:dyDescent="0.35">
      <c r="A45" s="3"/>
      <c r="B45" s="3"/>
      <c r="C45" s="3"/>
      <c r="D45" s="47"/>
      <c r="E45" s="47"/>
      <c r="F45" s="47"/>
      <c r="G45" s="1"/>
    </row>
    <row r="46" spans="1:7" ht="14.5" customHeight="1" x14ac:dyDescent="0.35">
      <c r="A46" s="3"/>
      <c r="B46" s="3"/>
      <c r="C46" s="3"/>
      <c r="D46" s="47"/>
      <c r="E46" s="47"/>
      <c r="F46" s="47"/>
      <c r="G46" s="1"/>
    </row>
    <row r="47" spans="1:7" ht="14.5" customHeight="1" x14ac:dyDescent="0.35">
      <c r="A47" s="1"/>
      <c r="B47" s="1"/>
      <c r="C47" s="1"/>
      <c r="D47" s="2"/>
      <c r="E47" s="2"/>
      <c r="F47" s="1"/>
      <c r="G47" s="1"/>
    </row>
    <row r="48" spans="1:7" x14ac:dyDescent="0.35">
      <c r="A48" s="1"/>
      <c r="B48" s="1"/>
      <c r="C48" s="1"/>
      <c r="D48" s="1"/>
      <c r="E48" s="1"/>
      <c r="F48" s="1"/>
      <c r="G48" s="1"/>
    </row>
  </sheetData>
  <mergeCells count="24">
    <mergeCell ref="D44:F46"/>
    <mergeCell ref="D42:F43"/>
    <mergeCell ref="D7:E7"/>
    <mergeCell ref="D6:E6"/>
    <mergeCell ref="B37:B38"/>
    <mergeCell ref="C37:C38"/>
    <mergeCell ref="C27:C28"/>
    <mergeCell ref="B27:B28"/>
    <mergeCell ref="B33:F34"/>
    <mergeCell ref="A1:F1"/>
    <mergeCell ref="A3:F3"/>
    <mergeCell ref="A31:F31"/>
    <mergeCell ref="D23:E23"/>
    <mergeCell ref="D22:E22"/>
    <mergeCell ref="D21:E21"/>
    <mergeCell ref="D20:E20"/>
    <mergeCell ref="D19:E19"/>
    <mergeCell ref="D18:E18"/>
    <mergeCell ref="D17:E17"/>
    <mergeCell ref="D14:E14"/>
    <mergeCell ref="D13:E13"/>
    <mergeCell ref="D12:E12"/>
    <mergeCell ref="D11:E11"/>
    <mergeCell ref="D10:E10"/>
  </mergeCells>
  <pageMargins left="0.55555555555555558" right="0.31496062992125984" top="0.49305555555555558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Normal="100" workbookViewId="0">
      <selection activeCell="E7" sqref="E7"/>
    </sheetView>
  </sheetViews>
  <sheetFormatPr defaultRowHeight="14.5" x14ac:dyDescent="0.35"/>
  <cols>
    <col min="1" max="1" width="33.08984375" customWidth="1"/>
    <col min="2" max="2" width="4.81640625" customWidth="1"/>
    <col min="3" max="3" width="10.6328125" bestFit="1" customWidth="1"/>
    <col min="4" max="4" width="34.1796875" bestFit="1" customWidth="1"/>
    <col min="5" max="7" width="15.26953125" bestFit="1" customWidth="1"/>
    <col min="8" max="8" width="12.453125" customWidth="1"/>
    <col min="9" max="9" width="15.26953125" bestFit="1" customWidth="1"/>
    <col min="10" max="11" width="36" bestFit="1" customWidth="1"/>
    <col min="12" max="12" width="12" customWidth="1"/>
  </cols>
  <sheetData>
    <row r="1" spans="1:12" ht="33" x14ac:dyDescent="0.7">
      <c r="A1" s="56" t="s">
        <v>38</v>
      </c>
      <c r="B1" s="56"/>
      <c r="C1" s="56"/>
      <c r="D1" s="56"/>
      <c r="E1" s="56"/>
      <c r="F1" s="56"/>
      <c r="G1" s="56"/>
      <c r="H1" s="25"/>
      <c r="I1" s="57" t="s">
        <v>80</v>
      </c>
      <c r="J1" s="57"/>
      <c r="K1" s="57"/>
      <c r="L1" s="26"/>
    </row>
    <row r="2" spans="1:12" ht="18" customHeigh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8" customHeight="1" x14ac:dyDescent="0.35">
      <c r="A3" s="7" t="s">
        <v>70</v>
      </c>
      <c r="B3" s="7" t="s">
        <v>0</v>
      </c>
      <c r="C3" s="7" t="s">
        <v>25</v>
      </c>
      <c r="D3" s="7" t="s">
        <v>1</v>
      </c>
      <c r="E3" s="7" t="s">
        <v>2</v>
      </c>
      <c r="F3" s="7" t="s">
        <v>71</v>
      </c>
      <c r="G3" s="7" t="s">
        <v>3</v>
      </c>
      <c r="H3" s="7"/>
      <c r="I3" s="28" t="s">
        <v>29</v>
      </c>
      <c r="J3" s="29" t="s">
        <v>28</v>
      </c>
      <c r="K3" s="29" t="s">
        <v>81</v>
      </c>
      <c r="L3" s="26"/>
    </row>
    <row r="4" spans="1:12" ht="18" customHeight="1" x14ac:dyDescent="0.35">
      <c r="A4" s="24" t="s">
        <v>4</v>
      </c>
      <c r="B4" s="24">
        <v>1</v>
      </c>
      <c r="C4" s="37">
        <v>43466</v>
      </c>
      <c r="D4" s="24" t="s">
        <v>24</v>
      </c>
      <c r="E4" s="38"/>
      <c r="F4" s="38"/>
      <c r="G4" s="27">
        <f>Tabulka1[[#This Row],[Příjem]]-Tabulka1[[#This Row],[Výdaj]]</f>
        <v>0</v>
      </c>
      <c r="H4" s="7"/>
      <c r="I4" s="30"/>
      <c r="J4" s="30" t="s">
        <v>44</v>
      </c>
      <c r="K4" s="31">
        <f>SUMIF(A4:A103,"0 - Počáteční stav",E4:E103)</f>
        <v>0</v>
      </c>
      <c r="L4" s="26"/>
    </row>
    <row r="5" spans="1:12" ht="18" customHeight="1" x14ac:dyDescent="0.35">
      <c r="A5" s="24"/>
      <c r="B5" s="24">
        <v>2</v>
      </c>
      <c r="C5" s="24"/>
      <c r="D5" s="24"/>
      <c r="E5" s="38"/>
      <c r="F5" s="38"/>
      <c r="G5" s="27">
        <f>G4+E5-F5</f>
        <v>0</v>
      </c>
      <c r="H5" s="7"/>
      <c r="I5" s="32" t="s">
        <v>26</v>
      </c>
      <c r="J5" s="32" t="s">
        <v>5</v>
      </c>
      <c r="K5" s="33">
        <f>SUMIF(A4:A104,"1 - administrativní činnost",F4:F104)</f>
        <v>0</v>
      </c>
      <c r="L5" s="26"/>
    </row>
    <row r="6" spans="1:12" ht="18" customHeight="1" x14ac:dyDescent="0.35">
      <c r="A6" s="24"/>
      <c r="B6" s="24">
        <v>3</v>
      </c>
      <c r="C6" s="24"/>
      <c r="D6" s="24"/>
      <c r="E6" s="38"/>
      <c r="F6" s="38"/>
      <c r="G6" s="27">
        <f t="shared" ref="G6:G53" si="0">G5+E6-F6</f>
        <v>0</v>
      </c>
      <c r="H6" s="7"/>
      <c r="I6" s="32" t="s">
        <v>26</v>
      </c>
      <c r="J6" s="32" t="s">
        <v>6</v>
      </c>
      <c r="K6" s="33">
        <f>SUMIF(A4:A104,"2 - členská schůze",F4:F104)</f>
        <v>0</v>
      </c>
      <c r="L6" s="26"/>
    </row>
    <row r="7" spans="1:12" ht="18" customHeight="1" x14ac:dyDescent="0.35">
      <c r="A7" s="24"/>
      <c r="B7" s="24">
        <v>4</v>
      </c>
      <c r="C7" s="24"/>
      <c r="D7" s="24"/>
      <c r="E7" s="38"/>
      <c r="F7" s="38"/>
      <c r="G7" s="27">
        <f t="shared" si="0"/>
        <v>0</v>
      </c>
      <c r="H7" s="7"/>
      <c r="I7" s="32" t="s">
        <v>26</v>
      </c>
      <c r="J7" s="32" t="s">
        <v>8</v>
      </c>
      <c r="K7" s="33">
        <f>SUMIF(A4:A104,"2 - setkání k výročí členů",F4:F104)</f>
        <v>0</v>
      </c>
      <c r="L7" s="26"/>
    </row>
    <row r="8" spans="1:12" ht="18" customHeight="1" x14ac:dyDescent="0.35">
      <c r="A8" s="24"/>
      <c r="B8" s="24">
        <v>5</v>
      </c>
      <c r="C8" s="24"/>
      <c r="D8" s="24"/>
      <c r="E8" s="38"/>
      <c r="F8" s="39"/>
      <c r="G8" s="27">
        <f t="shared" si="0"/>
        <v>0</v>
      </c>
      <c r="H8" s="7"/>
      <c r="I8" s="32" t="s">
        <v>26</v>
      </c>
      <c r="J8" s="34" t="s">
        <v>9</v>
      </c>
      <c r="K8" s="33">
        <f>SUMIF(A4:A104,"2 - drobné dary jubilantům",F4:F104)</f>
        <v>0</v>
      </c>
      <c r="L8" s="26"/>
    </row>
    <row r="9" spans="1:12" ht="18" customHeight="1" x14ac:dyDescent="0.35">
      <c r="A9" s="24"/>
      <c r="B9" s="24">
        <v>6</v>
      </c>
      <c r="C9" s="24"/>
      <c r="D9" s="24"/>
      <c r="E9" s="38"/>
      <c r="F9" s="39"/>
      <c r="G9" s="27">
        <f t="shared" si="0"/>
        <v>0</v>
      </c>
      <c r="H9" s="7"/>
      <c r="I9" s="32" t="s">
        <v>26</v>
      </c>
      <c r="J9" s="32" t="s">
        <v>7</v>
      </c>
      <c r="K9" s="33">
        <f>SUMIF(A4:A104,"2 - smuteční věnce a kytice",F4:F104)</f>
        <v>0</v>
      </c>
      <c r="L9" s="26"/>
    </row>
    <row r="10" spans="1:12" ht="18" customHeight="1" x14ac:dyDescent="0.35">
      <c r="A10" s="24"/>
      <c r="B10" s="24">
        <v>7</v>
      </c>
      <c r="C10" s="24"/>
      <c r="D10" s="24"/>
      <c r="E10" s="38"/>
      <c r="F10" s="39"/>
      <c r="G10" s="27">
        <f t="shared" si="0"/>
        <v>0</v>
      </c>
      <c r="H10" s="7"/>
      <c r="I10" s="32" t="s">
        <v>26</v>
      </c>
      <c r="J10" s="32" t="s">
        <v>10</v>
      </c>
      <c r="K10" s="33">
        <f>SUMIF(A4:A104,"3 - pamětní medaile a diplomy",F4:F104)</f>
        <v>0</v>
      </c>
      <c r="L10" s="26"/>
    </row>
    <row r="11" spans="1:12" ht="18" customHeight="1" x14ac:dyDescent="0.35">
      <c r="A11" s="24"/>
      <c r="B11" s="24">
        <v>8</v>
      </c>
      <c r="C11" s="24"/>
      <c r="D11" s="24"/>
      <c r="E11" s="38"/>
      <c r="F11" s="39"/>
      <c r="G11" s="27">
        <f t="shared" si="0"/>
        <v>0</v>
      </c>
      <c r="H11" s="7"/>
      <c r="I11" s="32" t="s">
        <v>26</v>
      </c>
      <c r="J11" s="32" t="s">
        <v>11</v>
      </c>
      <c r="K11" s="33">
        <f>SUMIF(A4:A111,"3 - upomínkové předměty",F4:F111)</f>
        <v>0</v>
      </c>
      <c r="L11" s="26"/>
    </row>
    <row r="12" spans="1:12" ht="18" customHeight="1" x14ac:dyDescent="0.35">
      <c r="A12" s="24"/>
      <c r="B12" s="24">
        <v>9</v>
      </c>
      <c r="C12" s="24"/>
      <c r="D12" s="24"/>
      <c r="E12" s="38"/>
      <c r="F12" s="39"/>
      <c r="G12" s="27">
        <f t="shared" si="0"/>
        <v>0</v>
      </c>
      <c r="H12" s="7"/>
      <c r="I12" s="32" t="s">
        <v>26</v>
      </c>
      <c r="J12" s="32" t="s">
        <v>12</v>
      </c>
      <c r="K12" s="33">
        <f>SUMIF(A4:A112,"4 - CP organizace pietních aktů",F4:F112)</f>
        <v>0</v>
      </c>
      <c r="L12" s="26"/>
    </row>
    <row r="13" spans="1:12" ht="18" customHeight="1" x14ac:dyDescent="0.35">
      <c r="A13" s="24"/>
      <c r="B13" s="24">
        <v>10</v>
      </c>
      <c r="C13" s="24"/>
      <c r="D13" s="24"/>
      <c r="E13" s="38"/>
      <c r="F13" s="39"/>
      <c r="G13" s="27">
        <f t="shared" si="0"/>
        <v>0</v>
      </c>
      <c r="H13" s="7"/>
      <c r="I13" s="32" t="s">
        <v>26</v>
      </c>
      <c r="J13" s="32" t="s">
        <v>14</v>
      </c>
      <c r="K13" s="33">
        <f>SUMIF(A4:A113,"5 - věnce a kytice na pietní akty",F4:F113)</f>
        <v>0</v>
      </c>
      <c r="L13" s="26"/>
    </row>
    <row r="14" spans="1:12" ht="18" customHeight="1" x14ac:dyDescent="0.35">
      <c r="A14" s="24"/>
      <c r="B14" s="24">
        <v>11</v>
      </c>
      <c r="C14" s="24"/>
      <c r="D14" s="24"/>
      <c r="E14" s="38"/>
      <c r="F14" s="39"/>
      <c r="G14" s="27">
        <f t="shared" si="0"/>
        <v>0</v>
      </c>
      <c r="H14" s="7"/>
      <c r="I14" s="32" t="s">
        <v>26</v>
      </c>
      <c r="J14" s="32" t="s">
        <v>13</v>
      </c>
      <c r="K14" s="33">
        <f>SUMIF(A4:A114,"6 - organizace setkání VV s veřejností",F4:F114)</f>
        <v>0</v>
      </c>
      <c r="L14" s="26"/>
    </row>
    <row r="15" spans="1:12" ht="18" customHeight="1" x14ac:dyDescent="0.35">
      <c r="A15" s="24"/>
      <c r="B15" s="24">
        <v>12</v>
      </c>
      <c r="C15" s="24"/>
      <c r="D15" s="24"/>
      <c r="E15" s="38"/>
      <c r="F15" s="39"/>
      <c r="G15" s="27">
        <f t="shared" si="0"/>
        <v>0</v>
      </c>
      <c r="H15" s="7"/>
      <c r="I15" s="32" t="s">
        <v>26</v>
      </c>
      <c r="J15" s="32" t="s">
        <v>15</v>
      </c>
      <c r="K15" s="33">
        <f>SUMIF(A4:A115,"7 - přednášky",F4:F115)</f>
        <v>0</v>
      </c>
      <c r="L15" s="26"/>
    </row>
    <row r="16" spans="1:12" ht="18" customHeight="1" x14ac:dyDescent="0.35">
      <c r="A16" s="24"/>
      <c r="B16" s="24">
        <v>13</v>
      </c>
      <c r="C16" s="24"/>
      <c r="D16" s="24"/>
      <c r="E16" s="38"/>
      <c r="F16" s="39"/>
      <c r="G16" s="27">
        <f t="shared" si="0"/>
        <v>0</v>
      </c>
      <c r="H16" s="7"/>
      <c r="I16" s="32" t="s">
        <v>26</v>
      </c>
      <c r="J16" s="32" t="s">
        <v>16</v>
      </c>
      <c r="K16" s="33">
        <f>SUMIF(A4:A116,"8 - vojensko-historické ukázky",F4:F116)</f>
        <v>0</v>
      </c>
      <c r="L16" s="26"/>
    </row>
    <row r="17" spans="1:12" ht="18" customHeight="1" x14ac:dyDescent="0.35">
      <c r="A17" s="24"/>
      <c r="B17" s="24">
        <v>14</v>
      </c>
      <c r="C17" s="24"/>
      <c r="D17" s="24"/>
      <c r="E17" s="38"/>
      <c r="F17" s="39"/>
      <c r="G17" s="27">
        <f t="shared" si="0"/>
        <v>0</v>
      </c>
      <c r="H17" s="7"/>
      <c r="I17" s="32" t="s">
        <v>26</v>
      </c>
      <c r="J17" s="32" t="s">
        <v>17</v>
      </c>
      <c r="K17" s="33">
        <f>SUMIF(A4:A117,"9 - výroba výstav",F4:F117)</f>
        <v>0</v>
      </c>
      <c r="L17" s="26"/>
    </row>
    <row r="18" spans="1:12" ht="18" customHeight="1" x14ac:dyDescent="0.35">
      <c r="A18" s="24"/>
      <c r="B18" s="24">
        <v>15</v>
      </c>
      <c r="C18" s="24"/>
      <c r="D18" s="24"/>
      <c r="E18" s="38"/>
      <c r="F18" s="39"/>
      <c r="G18" s="27">
        <f t="shared" si="0"/>
        <v>0</v>
      </c>
      <c r="H18" s="7"/>
      <c r="I18" s="32" t="s">
        <v>26</v>
      </c>
      <c r="J18" s="32" t="s">
        <v>18</v>
      </c>
      <c r="K18" s="33">
        <f>SUMIF(A4:A118,"10 - realizace pamětních desek a pomníků",F4:F118)</f>
        <v>0</v>
      </c>
      <c r="L18" s="26"/>
    </row>
    <row r="19" spans="1:12" ht="18" customHeight="1" x14ac:dyDescent="0.35">
      <c r="A19" s="24"/>
      <c r="B19" s="24">
        <v>16</v>
      </c>
      <c r="C19" s="24"/>
      <c r="D19" s="24"/>
      <c r="E19" s="38"/>
      <c r="F19" s="39"/>
      <c r="G19" s="27">
        <f t="shared" si="0"/>
        <v>0</v>
      </c>
      <c r="H19" s="7"/>
      <c r="I19" s="32" t="s">
        <v>26</v>
      </c>
      <c r="J19" s="32" t="s">
        <v>19</v>
      </c>
      <c r="K19" s="33">
        <f>SUMIF(A4:A119,"11 - střelecké soutěže",F4:F119)</f>
        <v>0</v>
      </c>
      <c r="L19" s="26"/>
    </row>
    <row r="20" spans="1:12" ht="18" customHeight="1" x14ac:dyDescent="0.35">
      <c r="A20" s="24"/>
      <c r="B20" s="24">
        <v>17</v>
      </c>
      <c r="C20" s="24"/>
      <c r="D20" s="24"/>
      <c r="E20" s="38"/>
      <c r="F20" s="39"/>
      <c r="G20" s="27">
        <f t="shared" si="0"/>
        <v>0</v>
      </c>
      <c r="H20" s="7"/>
      <c r="I20" s="32" t="s">
        <v>26</v>
      </c>
      <c r="J20" s="32" t="s">
        <v>20</v>
      </c>
      <c r="K20" s="33">
        <f>SUMIF(A4:A120,"12 - sportovní a branné akce",F4:F120)</f>
        <v>0</v>
      </c>
      <c r="L20" s="26"/>
    </row>
    <row r="21" spans="1:12" ht="18" customHeight="1" x14ac:dyDescent="0.35">
      <c r="A21" s="24"/>
      <c r="B21" s="24">
        <v>18</v>
      </c>
      <c r="C21" s="24"/>
      <c r="D21" s="24"/>
      <c r="E21" s="38"/>
      <c r="F21" s="39"/>
      <c r="G21" s="27">
        <f t="shared" si="0"/>
        <v>0</v>
      </c>
      <c r="H21" s="7"/>
      <c r="I21" s="32" t="s">
        <v>26</v>
      </c>
      <c r="J21" s="32" t="s">
        <v>21</v>
      </c>
      <c r="K21" s="33">
        <f>SUMIF(A4:A121,"13 - zájezdy pro členy",F4:F121)</f>
        <v>0</v>
      </c>
      <c r="L21" s="26"/>
    </row>
    <row r="22" spans="1:12" ht="18" customHeight="1" x14ac:dyDescent="0.35">
      <c r="A22" s="24"/>
      <c r="B22" s="24">
        <v>19</v>
      </c>
      <c r="C22" s="24"/>
      <c r="D22" s="24"/>
      <c r="E22" s="38"/>
      <c r="F22" s="39"/>
      <c r="G22" s="27">
        <f t="shared" si="0"/>
        <v>0</v>
      </c>
      <c r="H22" s="7"/>
      <c r="I22" s="32" t="s">
        <v>26</v>
      </c>
      <c r="J22" s="32" t="s">
        <v>22</v>
      </c>
      <c r="K22" s="33">
        <f>SUMIF(A4:A122,"14 - zájezdy pro školy",F4:F122)</f>
        <v>0</v>
      </c>
      <c r="L22" s="26"/>
    </row>
    <row r="23" spans="1:12" ht="18" customHeight="1" x14ac:dyDescent="0.35">
      <c r="A23" s="24"/>
      <c r="B23" s="24">
        <v>20</v>
      </c>
      <c r="C23" s="24"/>
      <c r="D23" s="24"/>
      <c r="E23" s="38"/>
      <c r="F23" s="39"/>
      <c r="G23" s="27">
        <f t="shared" si="0"/>
        <v>0</v>
      </c>
      <c r="H23" s="7"/>
      <c r="I23" s="32" t="s">
        <v>26</v>
      </c>
      <c r="J23" s="32" t="s">
        <v>23</v>
      </c>
      <c r="K23" s="33">
        <f>SUMIF(A4:A123,"15 - tisková a publikační činnost",F4:F123)</f>
        <v>0</v>
      </c>
      <c r="L23" s="26"/>
    </row>
    <row r="24" spans="1:12" ht="18" customHeight="1" x14ac:dyDescent="0.35">
      <c r="A24" s="24"/>
      <c r="B24" s="24">
        <v>21</v>
      </c>
      <c r="C24" s="24"/>
      <c r="D24" s="24"/>
      <c r="E24" s="38"/>
      <c r="F24" s="39"/>
      <c r="G24" s="27">
        <f t="shared" si="0"/>
        <v>0</v>
      </c>
      <c r="H24" s="7"/>
      <c r="I24" s="32" t="s">
        <v>26</v>
      </c>
      <c r="J24" s="32" t="s">
        <v>64</v>
      </c>
      <c r="K24" s="33">
        <f>SUMIF(A4:A123,"16 - ostatní výdaje",F4:F123)</f>
        <v>0</v>
      </c>
      <c r="L24" s="26"/>
    </row>
    <row r="25" spans="1:12" ht="18" customHeight="1" x14ac:dyDescent="0.35">
      <c r="A25" s="24"/>
      <c r="B25" s="24">
        <v>22</v>
      </c>
      <c r="C25" s="24"/>
      <c r="D25" s="24"/>
      <c r="E25" s="38"/>
      <c r="F25" s="38"/>
      <c r="G25" s="27">
        <f t="shared" si="0"/>
        <v>0</v>
      </c>
      <c r="H25" s="7"/>
      <c r="I25" s="32" t="s">
        <v>26</v>
      </c>
      <c r="J25" s="32" t="s">
        <v>50</v>
      </c>
      <c r="K25" s="33">
        <f>SUMIF(A4:A124,"17 - pořízení majetku",F4:F124)</f>
        <v>0</v>
      </c>
      <c r="L25" s="26"/>
    </row>
    <row r="26" spans="1:12" ht="18" customHeight="1" x14ac:dyDescent="0.35">
      <c r="A26" s="24"/>
      <c r="B26" s="24">
        <v>23</v>
      </c>
      <c r="C26" s="24"/>
      <c r="D26" s="24"/>
      <c r="E26" s="38"/>
      <c r="F26" s="38"/>
      <c r="G26" s="27">
        <f t="shared" si="0"/>
        <v>0</v>
      </c>
      <c r="H26" s="7"/>
      <c r="I26" s="35" t="s">
        <v>27</v>
      </c>
      <c r="J26" s="35" t="s">
        <v>51</v>
      </c>
      <c r="K26" s="36">
        <f>SUMIF(A4:A125,"18 - členské příspěvky",E4:E125)</f>
        <v>0</v>
      </c>
      <c r="L26" s="26"/>
    </row>
    <row r="27" spans="1:12" ht="18" customHeight="1" x14ac:dyDescent="0.35">
      <c r="A27" s="24"/>
      <c r="B27" s="24">
        <v>24</v>
      </c>
      <c r="C27" s="24"/>
      <c r="D27" s="24"/>
      <c r="E27" s="38"/>
      <c r="F27" s="38"/>
      <c r="G27" s="27">
        <f t="shared" si="0"/>
        <v>0</v>
      </c>
      <c r="H27" s="7"/>
      <c r="I27" s="35" t="s">
        <v>27</v>
      </c>
      <c r="J27" s="35" t="s">
        <v>52</v>
      </c>
      <c r="K27" s="36">
        <f>SUMIF(A4:A126,"19 - mimořádný příspěvek členů",E4:E126)</f>
        <v>0</v>
      </c>
      <c r="L27" s="26"/>
    </row>
    <row r="28" spans="1:12" ht="18" customHeight="1" x14ac:dyDescent="0.35">
      <c r="A28" s="24"/>
      <c r="B28" s="24">
        <v>25</v>
      </c>
      <c r="C28" s="24"/>
      <c r="D28" s="24"/>
      <c r="E28" s="39"/>
      <c r="F28" s="38"/>
      <c r="G28" s="27">
        <f t="shared" si="0"/>
        <v>0</v>
      </c>
      <c r="H28" s="7"/>
      <c r="I28" s="35" t="s">
        <v>27</v>
      </c>
      <c r="J28" s="35" t="s">
        <v>53</v>
      </c>
      <c r="K28" s="36">
        <f>SUMIF(A4:A127,"20 - příspěvek na členy",E4:E127)</f>
        <v>0</v>
      </c>
      <c r="L28" s="26"/>
    </row>
    <row r="29" spans="1:12" ht="18" customHeight="1" x14ac:dyDescent="0.35">
      <c r="A29" s="24"/>
      <c r="B29" s="24">
        <v>26</v>
      </c>
      <c r="C29" s="24"/>
      <c r="D29" s="24"/>
      <c r="E29" s="38"/>
      <c r="F29" s="38"/>
      <c r="G29" s="27">
        <f t="shared" si="0"/>
        <v>0</v>
      </c>
      <c r="H29" s="7"/>
      <c r="I29" s="35" t="s">
        <v>27</v>
      </c>
      <c r="J29" s="35" t="s">
        <v>54</v>
      </c>
      <c r="K29" s="36">
        <f>SUMIF(A4:A128,"21 - dary",E4:E128)</f>
        <v>0</v>
      </c>
      <c r="L29" s="26"/>
    </row>
    <row r="30" spans="1:12" ht="18" customHeight="1" x14ac:dyDescent="0.35">
      <c r="A30" s="24"/>
      <c r="B30" s="24">
        <v>27</v>
      </c>
      <c r="C30" s="24"/>
      <c r="D30" s="24"/>
      <c r="E30" s="38"/>
      <c r="F30" s="38"/>
      <c r="G30" s="27">
        <f t="shared" si="0"/>
        <v>0</v>
      </c>
      <c r="H30" s="7"/>
      <c r="I30" s="26"/>
      <c r="J30" s="26"/>
      <c r="K30" s="26"/>
      <c r="L30" s="26"/>
    </row>
    <row r="31" spans="1:12" ht="18" customHeight="1" x14ac:dyDescent="0.35">
      <c r="A31" s="24"/>
      <c r="B31" s="24">
        <v>28</v>
      </c>
      <c r="C31" s="24"/>
      <c r="D31" s="24"/>
      <c r="E31" s="38"/>
      <c r="F31" s="38"/>
      <c r="G31" s="27">
        <f t="shared" si="0"/>
        <v>0</v>
      </c>
      <c r="H31" s="7"/>
      <c r="I31" s="26"/>
      <c r="J31" s="26"/>
      <c r="K31" s="26"/>
      <c r="L31" s="26"/>
    </row>
    <row r="32" spans="1:12" ht="18" customHeight="1" x14ac:dyDescent="0.35">
      <c r="A32" s="24"/>
      <c r="B32" s="24">
        <v>29</v>
      </c>
      <c r="C32" s="24"/>
      <c r="D32" s="24"/>
      <c r="E32" s="38"/>
      <c r="F32" s="38"/>
      <c r="G32" s="27">
        <f t="shared" si="0"/>
        <v>0</v>
      </c>
      <c r="H32" s="7"/>
      <c r="I32" s="26"/>
      <c r="J32" s="26"/>
      <c r="K32" s="26"/>
      <c r="L32" s="26"/>
    </row>
    <row r="33" spans="1:12" ht="18" customHeight="1" x14ac:dyDescent="0.35">
      <c r="A33" s="24"/>
      <c r="B33" s="24">
        <v>30</v>
      </c>
      <c r="C33" s="24"/>
      <c r="D33" s="24"/>
      <c r="E33" s="38"/>
      <c r="F33" s="38"/>
      <c r="G33" s="27">
        <f t="shared" si="0"/>
        <v>0</v>
      </c>
      <c r="H33" s="7"/>
      <c r="I33" s="26"/>
      <c r="J33" s="26"/>
      <c r="K33" s="26"/>
      <c r="L33" s="26"/>
    </row>
    <row r="34" spans="1:12" ht="18" customHeight="1" x14ac:dyDescent="0.35">
      <c r="A34" s="24"/>
      <c r="B34" s="24">
        <v>31</v>
      </c>
      <c r="C34" s="24"/>
      <c r="D34" s="24"/>
      <c r="E34" s="38"/>
      <c r="F34" s="38"/>
      <c r="G34" s="27">
        <f t="shared" si="0"/>
        <v>0</v>
      </c>
      <c r="H34" s="7"/>
      <c r="I34" s="26"/>
      <c r="J34" s="26"/>
      <c r="K34" s="26"/>
      <c r="L34" s="26"/>
    </row>
    <row r="35" spans="1:12" ht="18" customHeight="1" x14ac:dyDescent="0.35">
      <c r="A35" s="24"/>
      <c r="B35" s="24">
        <v>32</v>
      </c>
      <c r="C35" s="24"/>
      <c r="D35" s="24"/>
      <c r="E35" s="38"/>
      <c r="F35" s="38"/>
      <c r="G35" s="27">
        <f t="shared" si="0"/>
        <v>0</v>
      </c>
      <c r="H35" s="7"/>
      <c r="I35" s="26"/>
      <c r="J35" s="26"/>
      <c r="K35" s="26"/>
      <c r="L35" s="26"/>
    </row>
    <row r="36" spans="1:12" ht="18" customHeight="1" x14ac:dyDescent="0.35">
      <c r="A36" s="24"/>
      <c r="B36" s="24">
        <v>33</v>
      </c>
      <c r="C36" s="24"/>
      <c r="D36" s="24"/>
      <c r="E36" s="38"/>
      <c r="F36" s="38"/>
      <c r="G36" s="27">
        <f t="shared" si="0"/>
        <v>0</v>
      </c>
      <c r="H36" s="7"/>
      <c r="I36" s="26"/>
      <c r="J36" s="26"/>
      <c r="K36" s="26"/>
      <c r="L36" s="26"/>
    </row>
    <row r="37" spans="1:12" ht="18" customHeight="1" x14ac:dyDescent="0.35">
      <c r="A37" s="24"/>
      <c r="B37" s="24">
        <v>34</v>
      </c>
      <c r="C37" s="24"/>
      <c r="D37" s="24"/>
      <c r="E37" s="38"/>
      <c r="F37" s="38"/>
      <c r="G37" s="27">
        <f t="shared" si="0"/>
        <v>0</v>
      </c>
      <c r="H37" s="7"/>
      <c r="I37" s="26"/>
      <c r="J37" s="26"/>
      <c r="K37" s="26"/>
      <c r="L37" s="26"/>
    </row>
    <row r="38" spans="1:12" ht="18" customHeight="1" x14ac:dyDescent="0.35">
      <c r="A38" s="24"/>
      <c r="B38" s="24">
        <v>35</v>
      </c>
      <c r="C38" s="24"/>
      <c r="D38" s="24"/>
      <c r="E38" s="38"/>
      <c r="F38" s="38"/>
      <c r="G38" s="27">
        <f t="shared" si="0"/>
        <v>0</v>
      </c>
      <c r="H38" s="7"/>
      <c r="I38" s="26"/>
      <c r="J38" s="26"/>
      <c r="K38" s="26"/>
      <c r="L38" s="26"/>
    </row>
    <row r="39" spans="1:12" ht="18" customHeight="1" x14ac:dyDescent="0.35">
      <c r="A39" s="24"/>
      <c r="B39" s="24">
        <v>36</v>
      </c>
      <c r="C39" s="24"/>
      <c r="D39" s="24"/>
      <c r="E39" s="38"/>
      <c r="F39" s="38"/>
      <c r="G39" s="27">
        <f t="shared" si="0"/>
        <v>0</v>
      </c>
      <c r="H39" s="7"/>
      <c r="I39" s="26"/>
      <c r="J39" s="26"/>
      <c r="K39" s="26"/>
      <c r="L39" s="26"/>
    </row>
    <row r="40" spans="1:12" ht="18" customHeight="1" x14ac:dyDescent="0.35">
      <c r="A40" s="24"/>
      <c r="B40" s="24">
        <v>37</v>
      </c>
      <c r="C40" s="24"/>
      <c r="D40" s="24"/>
      <c r="E40" s="38"/>
      <c r="F40" s="38"/>
      <c r="G40" s="27">
        <f t="shared" si="0"/>
        <v>0</v>
      </c>
      <c r="H40" s="7"/>
      <c r="I40" s="26"/>
      <c r="J40" s="26"/>
      <c r="K40" s="26"/>
      <c r="L40" s="26"/>
    </row>
    <row r="41" spans="1:12" ht="18" customHeight="1" x14ac:dyDescent="0.35">
      <c r="A41" s="24"/>
      <c r="B41" s="24">
        <v>38</v>
      </c>
      <c r="C41" s="24"/>
      <c r="D41" s="24"/>
      <c r="E41" s="38"/>
      <c r="F41" s="38"/>
      <c r="G41" s="27">
        <f t="shared" si="0"/>
        <v>0</v>
      </c>
      <c r="H41" s="7"/>
      <c r="I41" s="26"/>
      <c r="J41" s="26"/>
      <c r="K41" s="26"/>
      <c r="L41" s="26"/>
    </row>
    <row r="42" spans="1:12" ht="18" customHeight="1" x14ac:dyDescent="0.35">
      <c r="A42" s="24"/>
      <c r="B42" s="24">
        <v>39</v>
      </c>
      <c r="C42" s="24"/>
      <c r="D42" s="24"/>
      <c r="E42" s="38"/>
      <c r="F42" s="38"/>
      <c r="G42" s="27">
        <f t="shared" si="0"/>
        <v>0</v>
      </c>
      <c r="H42" s="7"/>
      <c r="I42" s="26"/>
      <c r="J42" s="26"/>
      <c r="K42" s="26"/>
      <c r="L42" s="26"/>
    </row>
    <row r="43" spans="1:12" ht="18" customHeight="1" x14ac:dyDescent="0.35">
      <c r="A43" s="24"/>
      <c r="B43" s="24">
        <v>40</v>
      </c>
      <c r="C43" s="24"/>
      <c r="D43" s="24"/>
      <c r="E43" s="38"/>
      <c r="F43" s="38"/>
      <c r="G43" s="27">
        <f t="shared" si="0"/>
        <v>0</v>
      </c>
      <c r="H43" s="7"/>
      <c r="I43" s="26"/>
      <c r="J43" s="26"/>
      <c r="K43" s="26"/>
      <c r="L43" s="26"/>
    </row>
    <row r="44" spans="1:12" ht="18" customHeight="1" x14ac:dyDescent="0.35">
      <c r="A44" s="24"/>
      <c r="B44" s="24">
        <v>41</v>
      </c>
      <c r="C44" s="24"/>
      <c r="D44" s="24"/>
      <c r="E44" s="38"/>
      <c r="F44" s="38"/>
      <c r="G44" s="27">
        <f t="shared" si="0"/>
        <v>0</v>
      </c>
      <c r="H44" s="7"/>
      <c r="I44" s="26"/>
      <c r="J44" s="26"/>
      <c r="K44" s="26"/>
      <c r="L44" s="26"/>
    </row>
    <row r="45" spans="1:12" ht="18" customHeight="1" x14ac:dyDescent="0.35">
      <c r="A45" s="24"/>
      <c r="B45" s="24">
        <v>42</v>
      </c>
      <c r="C45" s="24"/>
      <c r="D45" s="24"/>
      <c r="E45" s="38"/>
      <c r="F45" s="38"/>
      <c r="G45" s="27">
        <f t="shared" si="0"/>
        <v>0</v>
      </c>
      <c r="H45" s="7"/>
      <c r="I45" s="26"/>
      <c r="J45" s="26"/>
      <c r="K45" s="26"/>
      <c r="L45" s="26"/>
    </row>
    <row r="46" spans="1:12" ht="18" customHeight="1" x14ac:dyDescent="0.35">
      <c r="A46" s="24"/>
      <c r="B46" s="24">
        <v>43</v>
      </c>
      <c r="C46" s="24"/>
      <c r="D46" s="24"/>
      <c r="E46" s="38"/>
      <c r="F46" s="38"/>
      <c r="G46" s="27">
        <f t="shared" si="0"/>
        <v>0</v>
      </c>
      <c r="H46" s="7"/>
      <c r="I46" s="26"/>
      <c r="J46" s="26"/>
      <c r="K46" s="26"/>
      <c r="L46" s="26"/>
    </row>
    <row r="47" spans="1:12" ht="18" customHeight="1" x14ac:dyDescent="0.35">
      <c r="A47" s="24"/>
      <c r="B47" s="24">
        <v>44</v>
      </c>
      <c r="C47" s="24"/>
      <c r="D47" s="24"/>
      <c r="E47" s="38"/>
      <c r="F47" s="38"/>
      <c r="G47" s="27">
        <f t="shared" si="0"/>
        <v>0</v>
      </c>
      <c r="H47" s="7"/>
      <c r="I47" s="26"/>
      <c r="J47" s="26"/>
      <c r="K47" s="26"/>
      <c r="L47" s="26"/>
    </row>
    <row r="48" spans="1:12" ht="18" customHeight="1" x14ac:dyDescent="0.35">
      <c r="A48" s="24"/>
      <c r="B48" s="24">
        <v>45</v>
      </c>
      <c r="C48" s="24"/>
      <c r="D48" s="24"/>
      <c r="E48" s="38"/>
      <c r="F48" s="38"/>
      <c r="G48" s="27">
        <f t="shared" si="0"/>
        <v>0</v>
      </c>
      <c r="H48" s="7"/>
      <c r="I48" s="26"/>
      <c r="J48" s="26"/>
      <c r="K48" s="26"/>
      <c r="L48" s="26"/>
    </row>
    <row r="49" spans="1:12" ht="18" customHeight="1" x14ac:dyDescent="0.35">
      <c r="A49" s="24"/>
      <c r="B49" s="24">
        <v>46</v>
      </c>
      <c r="C49" s="24"/>
      <c r="D49" s="24"/>
      <c r="E49" s="38"/>
      <c r="F49" s="38"/>
      <c r="G49" s="27">
        <f t="shared" si="0"/>
        <v>0</v>
      </c>
      <c r="H49" s="7"/>
      <c r="I49" s="26"/>
      <c r="J49" s="26"/>
      <c r="K49" s="26"/>
      <c r="L49" s="26"/>
    </row>
    <row r="50" spans="1:12" ht="18" customHeight="1" x14ac:dyDescent="0.35">
      <c r="A50" s="24"/>
      <c r="B50" s="24">
        <v>47</v>
      </c>
      <c r="C50" s="24"/>
      <c r="D50" s="24"/>
      <c r="E50" s="38"/>
      <c r="F50" s="38"/>
      <c r="G50" s="27">
        <f t="shared" si="0"/>
        <v>0</v>
      </c>
      <c r="H50" s="7"/>
      <c r="I50" s="26"/>
      <c r="J50" s="26"/>
      <c r="K50" s="26"/>
      <c r="L50" s="26"/>
    </row>
    <row r="51" spans="1:12" ht="18" customHeight="1" x14ac:dyDescent="0.35">
      <c r="A51" s="24"/>
      <c r="B51" s="24">
        <v>48</v>
      </c>
      <c r="C51" s="24"/>
      <c r="D51" s="24"/>
      <c r="E51" s="38"/>
      <c r="F51" s="38"/>
      <c r="G51" s="27">
        <f t="shared" si="0"/>
        <v>0</v>
      </c>
      <c r="H51" s="7"/>
      <c r="I51" s="26"/>
      <c r="J51" s="26"/>
      <c r="K51" s="26"/>
      <c r="L51" s="26"/>
    </row>
    <row r="52" spans="1:12" ht="18" customHeight="1" x14ac:dyDescent="0.35">
      <c r="A52" s="24"/>
      <c r="B52" s="24">
        <v>49</v>
      </c>
      <c r="C52" s="24"/>
      <c r="D52" s="24"/>
      <c r="E52" s="38"/>
      <c r="F52" s="38"/>
      <c r="G52" s="27">
        <f t="shared" si="0"/>
        <v>0</v>
      </c>
      <c r="H52" s="7"/>
      <c r="I52" s="26"/>
      <c r="J52" s="26"/>
      <c r="K52" s="26"/>
      <c r="L52" s="26"/>
    </row>
    <row r="53" spans="1:12" ht="18" customHeight="1" x14ac:dyDescent="0.35">
      <c r="A53" s="24"/>
      <c r="B53" s="24">
        <v>50</v>
      </c>
      <c r="C53" s="24"/>
      <c r="D53" s="24"/>
      <c r="E53" s="38"/>
      <c r="F53" s="38"/>
      <c r="G53" s="27">
        <f t="shared" si="0"/>
        <v>0</v>
      </c>
      <c r="H53" s="7"/>
      <c r="I53" s="26"/>
      <c r="J53" s="26"/>
      <c r="K53" s="26"/>
      <c r="L53" s="26"/>
    </row>
    <row r="54" spans="1:12" ht="18" customHeight="1" x14ac:dyDescent="0.35">
      <c r="A54" s="24"/>
      <c r="B54" s="24">
        <v>51</v>
      </c>
      <c r="C54" s="24"/>
      <c r="D54" s="24"/>
      <c r="E54" s="38"/>
      <c r="F54" s="38"/>
      <c r="G54" s="27">
        <f t="shared" ref="G54:G71" si="1">G53+E54-F54</f>
        <v>0</v>
      </c>
      <c r="H54" s="26"/>
      <c r="I54" s="26"/>
      <c r="J54" s="26"/>
      <c r="K54" s="26"/>
      <c r="L54" s="26"/>
    </row>
    <row r="55" spans="1:12" ht="18" customHeight="1" x14ac:dyDescent="0.35">
      <c r="A55" s="24"/>
      <c r="B55" s="24">
        <v>52</v>
      </c>
      <c r="C55" s="24"/>
      <c r="D55" s="24"/>
      <c r="E55" s="38"/>
      <c r="F55" s="38"/>
      <c r="G55" s="27">
        <f t="shared" si="1"/>
        <v>0</v>
      </c>
      <c r="H55" s="26"/>
      <c r="I55" s="26"/>
      <c r="J55" s="26"/>
      <c r="K55" s="26"/>
      <c r="L55" s="26"/>
    </row>
    <row r="56" spans="1:12" ht="18" customHeight="1" x14ac:dyDescent="0.35">
      <c r="A56" s="24"/>
      <c r="B56" s="24">
        <v>53</v>
      </c>
      <c r="C56" s="24"/>
      <c r="D56" s="24"/>
      <c r="E56" s="38"/>
      <c r="F56" s="38"/>
      <c r="G56" s="27">
        <f t="shared" si="1"/>
        <v>0</v>
      </c>
      <c r="H56" s="26"/>
      <c r="I56" s="26"/>
      <c r="J56" s="26"/>
      <c r="K56" s="26"/>
      <c r="L56" s="26"/>
    </row>
    <row r="57" spans="1:12" ht="18" customHeight="1" x14ac:dyDescent="0.35">
      <c r="A57" s="24"/>
      <c r="B57" s="24">
        <v>54</v>
      </c>
      <c r="C57" s="24"/>
      <c r="D57" s="24"/>
      <c r="E57" s="38"/>
      <c r="F57" s="38"/>
      <c r="G57" s="27">
        <f t="shared" si="1"/>
        <v>0</v>
      </c>
      <c r="H57" s="26"/>
      <c r="I57" s="26"/>
      <c r="J57" s="26"/>
      <c r="K57" s="26"/>
      <c r="L57" s="26"/>
    </row>
    <row r="58" spans="1:12" ht="18" customHeight="1" x14ac:dyDescent="0.35">
      <c r="A58" s="24"/>
      <c r="B58" s="24">
        <v>55</v>
      </c>
      <c r="C58" s="24"/>
      <c r="D58" s="24"/>
      <c r="E58" s="38"/>
      <c r="F58" s="38"/>
      <c r="G58" s="27">
        <f t="shared" si="1"/>
        <v>0</v>
      </c>
      <c r="H58" s="26"/>
      <c r="I58" s="26"/>
      <c r="J58" s="26"/>
      <c r="K58" s="26"/>
      <c r="L58" s="26"/>
    </row>
    <row r="59" spans="1:12" ht="18" customHeight="1" x14ac:dyDescent="0.35">
      <c r="A59" s="24"/>
      <c r="B59" s="24">
        <v>56</v>
      </c>
      <c r="C59" s="24"/>
      <c r="D59" s="24"/>
      <c r="E59" s="38"/>
      <c r="F59" s="38"/>
      <c r="G59" s="27">
        <f t="shared" si="1"/>
        <v>0</v>
      </c>
      <c r="H59" s="26"/>
      <c r="I59" s="26"/>
      <c r="J59" s="26"/>
      <c r="K59" s="26"/>
      <c r="L59" s="26"/>
    </row>
    <row r="60" spans="1:12" ht="18" customHeight="1" x14ac:dyDescent="0.35">
      <c r="A60" s="24"/>
      <c r="B60" s="24">
        <v>57</v>
      </c>
      <c r="C60" s="24"/>
      <c r="D60" s="24"/>
      <c r="E60" s="38"/>
      <c r="F60" s="38"/>
      <c r="G60" s="27">
        <f t="shared" si="1"/>
        <v>0</v>
      </c>
      <c r="H60" s="26"/>
      <c r="I60" s="26"/>
      <c r="J60" s="26"/>
      <c r="K60" s="26"/>
      <c r="L60" s="26"/>
    </row>
    <row r="61" spans="1:12" ht="18" customHeight="1" x14ac:dyDescent="0.35">
      <c r="A61" s="24"/>
      <c r="B61" s="24">
        <v>58</v>
      </c>
      <c r="C61" s="24"/>
      <c r="D61" s="24"/>
      <c r="E61" s="38"/>
      <c r="F61" s="38"/>
      <c r="G61" s="27">
        <f t="shared" si="1"/>
        <v>0</v>
      </c>
      <c r="H61" s="26"/>
      <c r="I61" s="26"/>
      <c r="J61" s="26"/>
      <c r="K61" s="26"/>
      <c r="L61" s="26"/>
    </row>
    <row r="62" spans="1:12" ht="18" customHeight="1" x14ac:dyDescent="0.35">
      <c r="A62" s="24"/>
      <c r="B62" s="24">
        <v>59</v>
      </c>
      <c r="C62" s="24"/>
      <c r="D62" s="24"/>
      <c r="E62" s="38"/>
      <c r="F62" s="38"/>
      <c r="G62" s="27">
        <f t="shared" si="1"/>
        <v>0</v>
      </c>
      <c r="H62" s="26"/>
      <c r="I62" s="26"/>
      <c r="J62" s="26"/>
      <c r="K62" s="26"/>
      <c r="L62" s="26"/>
    </row>
    <row r="63" spans="1:12" ht="18" customHeight="1" x14ac:dyDescent="0.35">
      <c r="A63" s="24"/>
      <c r="B63" s="24">
        <v>60</v>
      </c>
      <c r="C63" s="24"/>
      <c r="D63" s="24"/>
      <c r="E63" s="38"/>
      <c r="F63" s="38"/>
      <c r="G63" s="27">
        <f t="shared" si="1"/>
        <v>0</v>
      </c>
      <c r="H63" s="26"/>
      <c r="I63" s="26"/>
      <c r="J63" s="26"/>
      <c r="K63" s="26"/>
      <c r="L63" s="26"/>
    </row>
    <row r="64" spans="1:12" ht="18" customHeight="1" x14ac:dyDescent="0.35">
      <c r="A64" s="24"/>
      <c r="B64" s="24">
        <v>61</v>
      </c>
      <c r="C64" s="24"/>
      <c r="D64" s="24"/>
      <c r="E64" s="38"/>
      <c r="F64" s="38"/>
      <c r="G64" s="27">
        <f t="shared" si="1"/>
        <v>0</v>
      </c>
      <c r="H64" s="26"/>
      <c r="I64" s="26"/>
      <c r="J64" s="26"/>
      <c r="K64" s="26"/>
      <c r="L64" s="26"/>
    </row>
    <row r="65" spans="1:12" ht="18" customHeight="1" x14ac:dyDescent="0.35">
      <c r="A65" s="24"/>
      <c r="B65" s="24">
        <v>62</v>
      </c>
      <c r="C65" s="24"/>
      <c r="D65" s="24"/>
      <c r="E65" s="38"/>
      <c r="F65" s="38"/>
      <c r="G65" s="27">
        <f t="shared" si="1"/>
        <v>0</v>
      </c>
      <c r="H65" s="26"/>
      <c r="I65" s="26"/>
      <c r="J65" s="26"/>
      <c r="K65" s="26"/>
      <c r="L65" s="26"/>
    </row>
    <row r="66" spans="1:12" ht="18" customHeight="1" x14ac:dyDescent="0.35">
      <c r="A66" s="24"/>
      <c r="B66" s="24">
        <v>63</v>
      </c>
      <c r="C66" s="24"/>
      <c r="D66" s="24"/>
      <c r="E66" s="38"/>
      <c r="F66" s="38"/>
      <c r="G66" s="27">
        <f t="shared" si="1"/>
        <v>0</v>
      </c>
      <c r="H66" s="26"/>
      <c r="I66" s="26"/>
      <c r="J66" s="26"/>
      <c r="K66" s="26"/>
      <c r="L66" s="26"/>
    </row>
    <row r="67" spans="1:12" ht="18" customHeight="1" x14ac:dyDescent="0.35">
      <c r="A67" s="24"/>
      <c r="B67" s="24">
        <v>64</v>
      </c>
      <c r="C67" s="24"/>
      <c r="D67" s="24"/>
      <c r="E67" s="38"/>
      <c r="F67" s="38"/>
      <c r="G67" s="27">
        <f t="shared" si="1"/>
        <v>0</v>
      </c>
      <c r="H67" s="26"/>
      <c r="I67" s="26"/>
      <c r="J67" s="26"/>
      <c r="K67" s="26"/>
      <c r="L67" s="26"/>
    </row>
    <row r="68" spans="1:12" ht="18" customHeight="1" x14ac:dyDescent="0.35">
      <c r="A68" s="24"/>
      <c r="B68" s="24">
        <v>65</v>
      </c>
      <c r="C68" s="24"/>
      <c r="D68" s="24"/>
      <c r="E68" s="38"/>
      <c r="F68" s="38"/>
      <c r="G68" s="27">
        <f t="shared" si="1"/>
        <v>0</v>
      </c>
      <c r="H68" s="26"/>
      <c r="I68" s="26"/>
      <c r="J68" s="26"/>
      <c r="K68" s="26"/>
      <c r="L68" s="26"/>
    </row>
    <row r="69" spans="1:12" ht="18" customHeight="1" x14ac:dyDescent="0.35">
      <c r="A69" s="24"/>
      <c r="B69" s="24">
        <v>66</v>
      </c>
      <c r="C69" s="24"/>
      <c r="D69" s="24"/>
      <c r="E69" s="38"/>
      <c r="F69" s="38"/>
      <c r="G69" s="27">
        <f t="shared" si="1"/>
        <v>0</v>
      </c>
      <c r="H69" s="26"/>
      <c r="I69" s="26"/>
      <c r="J69" s="26"/>
      <c r="K69" s="26"/>
      <c r="L69" s="26"/>
    </row>
    <row r="70" spans="1:12" ht="18" customHeight="1" x14ac:dyDescent="0.35">
      <c r="A70" s="24"/>
      <c r="B70" s="24">
        <v>67</v>
      </c>
      <c r="C70" s="24"/>
      <c r="D70" s="24"/>
      <c r="E70" s="38"/>
      <c r="F70" s="38"/>
      <c r="G70" s="27">
        <f t="shared" si="1"/>
        <v>0</v>
      </c>
      <c r="H70" s="26"/>
      <c r="I70" s="26"/>
      <c r="J70" s="26"/>
      <c r="K70" s="26"/>
      <c r="L70" s="26"/>
    </row>
    <row r="71" spans="1:12" ht="18" customHeight="1" x14ac:dyDescent="0.35">
      <c r="A71" s="24"/>
      <c r="B71" s="24">
        <v>68</v>
      </c>
      <c r="C71" s="24"/>
      <c r="D71" s="24"/>
      <c r="E71" s="38"/>
      <c r="F71" s="38"/>
      <c r="G71" s="27">
        <f t="shared" si="1"/>
        <v>0</v>
      </c>
      <c r="H71" s="26"/>
      <c r="I71" s="26"/>
      <c r="J71" s="26"/>
      <c r="K71" s="26"/>
      <c r="L71" s="26"/>
    </row>
    <row r="72" spans="1:12" ht="18" customHeight="1" x14ac:dyDescent="0.35">
      <c r="A72" s="24"/>
      <c r="B72" s="24">
        <v>69</v>
      </c>
      <c r="C72" s="24"/>
      <c r="D72" s="24"/>
      <c r="E72" s="38"/>
      <c r="F72" s="38"/>
      <c r="G72" s="27">
        <f t="shared" ref="G72:G103" si="2">G71+E72-F72</f>
        <v>0</v>
      </c>
      <c r="H72" s="26"/>
      <c r="I72" s="26"/>
      <c r="J72" s="26"/>
      <c r="K72" s="26"/>
      <c r="L72" s="26"/>
    </row>
    <row r="73" spans="1:12" ht="18" customHeight="1" x14ac:dyDescent="0.35">
      <c r="A73" s="24"/>
      <c r="B73" s="24">
        <v>70</v>
      </c>
      <c r="C73" s="24"/>
      <c r="D73" s="24"/>
      <c r="E73" s="38"/>
      <c r="F73" s="38"/>
      <c r="G73" s="27">
        <f t="shared" si="2"/>
        <v>0</v>
      </c>
      <c r="H73" s="26"/>
      <c r="I73" s="26"/>
      <c r="J73" s="26"/>
      <c r="K73" s="26"/>
      <c r="L73" s="26"/>
    </row>
    <row r="74" spans="1:12" ht="18" customHeight="1" x14ac:dyDescent="0.35">
      <c r="A74" s="24"/>
      <c r="B74" s="24">
        <v>71</v>
      </c>
      <c r="C74" s="24"/>
      <c r="D74" s="24"/>
      <c r="E74" s="38"/>
      <c r="F74" s="38"/>
      <c r="G74" s="27">
        <f t="shared" si="2"/>
        <v>0</v>
      </c>
      <c r="H74" s="26"/>
      <c r="I74" s="26"/>
      <c r="J74" s="26"/>
      <c r="K74" s="26"/>
      <c r="L74" s="26"/>
    </row>
    <row r="75" spans="1:12" ht="18" customHeight="1" x14ac:dyDescent="0.35">
      <c r="A75" s="24"/>
      <c r="B75" s="24">
        <v>72</v>
      </c>
      <c r="C75" s="24"/>
      <c r="D75" s="24"/>
      <c r="E75" s="38"/>
      <c r="F75" s="38"/>
      <c r="G75" s="27">
        <f t="shared" si="2"/>
        <v>0</v>
      </c>
      <c r="H75" s="26"/>
      <c r="I75" s="26"/>
      <c r="J75" s="26"/>
      <c r="K75" s="26"/>
      <c r="L75" s="26"/>
    </row>
    <row r="76" spans="1:12" ht="18" customHeight="1" x14ac:dyDescent="0.35">
      <c r="A76" s="24"/>
      <c r="B76" s="24">
        <v>73</v>
      </c>
      <c r="C76" s="24"/>
      <c r="D76" s="24"/>
      <c r="E76" s="38"/>
      <c r="F76" s="38"/>
      <c r="G76" s="27">
        <f t="shared" si="2"/>
        <v>0</v>
      </c>
      <c r="H76" s="26"/>
      <c r="I76" s="26"/>
      <c r="J76" s="26"/>
      <c r="K76" s="26"/>
      <c r="L76" s="26"/>
    </row>
    <row r="77" spans="1:12" ht="18" customHeight="1" x14ac:dyDescent="0.35">
      <c r="A77" s="24"/>
      <c r="B77" s="24">
        <v>74</v>
      </c>
      <c r="C77" s="24"/>
      <c r="D77" s="24"/>
      <c r="E77" s="38"/>
      <c r="F77" s="38"/>
      <c r="G77" s="27">
        <f t="shared" si="2"/>
        <v>0</v>
      </c>
      <c r="H77" s="26"/>
      <c r="I77" s="26"/>
      <c r="J77" s="26"/>
      <c r="K77" s="26"/>
      <c r="L77" s="26"/>
    </row>
    <row r="78" spans="1:12" ht="18" customHeight="1" x14ac:dyDescent="0.35">
      <c r="A78" s="24"/>
      <c r="B78" s="24">
        <v>75</v>
      </c>
      <c r="C78" s="24"/>
      <c r="D78" s="24"/>
      <c r="E78" s="38"/>
      <c r="F78" s="38"/>
      <c r="G78" s="27">
        <f t="shared" si="2"/>
        <v>0</v>
      </c>
      <c r="H78" s="26"/>
      <c r="I78" s="26"/>
      <c r="J78" s="26"/>
      <c r="K78" s="26"/>
      <c r="L78" s="26"/>
    </row>
    <row r="79" spans="1:12" ht="18" customHeight="1" x14ac:dyDescent="0.35">
      <c r="A79" s="24"/>
      <c r="B79" s="24">
        <v>76</v>
      </c>
      <c r="C79" s="24"/>
      <c r="D79" s="24"/>
      <c r="E79" s="38"/>
      <c r="F79" s="38"/>
      <c r="G79" s="27">
        <f t="shared" si="2"/>
        <v>0</v>
      </c>
      <c r="H79" s="26"/>
      <c r="I79" s="26"/>
      <c r="J79" s="26"/>
      <c r="K79" s="26"/>
      <c r="L79" s="26"/>
    </row>
    <row r="80" spans="1:12" ht="18" customHeight="1" x14ac:dyDescent="0.35">
      <c r="A80" s="24"/>
      <c r="B80" s="24">
        <v>77</v>
      </c>
      <c r="C80" s="24"/>
      <c r="D80" s="24"/>
      <c r="E80" s="38"/>
      <c r="F80" s="38"/>
      <c r="G80" s="27">
        <f t="shared" si="2"/>
        <v>0</v>
      </c>
      <c r="H80" s="26"/>
      <c r="I80" s="26"/>
      <c r="J80" s="26"/>
      <c r="K80" s="26"/>
      <c r="L80" s="26"/>
    </row>
    <row r="81" spans="1:12" ht="18" customHeight="1" x14ac:dyDescent="0.35">
      <c r="A81" s="24"/>
      <c r="B81" s="24">
        <v>78</v>
      </c>
      <c r="C81" s="24"/>
      <c r="D81" s="24"/>
      <c r="E81" s="38"/>
      <c r="F81" s="38"/>
      <c r="G81" s="27">
        <f t="shared" si="2"/>
        <v>0</v>
      </c>
      <c r="H81" s="26"/>
      <c r="I81" s="26"/>
      <c r="J81" s="26"/>
      <c r="K81" s="26"/>
      <c r="L81" s="26"/>
    </row>
    <row r="82" spans="1:12" ht="18" customHeight="1" x14ac:dyDescent="0.35">
      <c r="A82" s="24"/>
      <c r="B82" s="24">
        <v>79</v>
      </c>
      <c r="C82" s="24"/>
      <c r="D82" s="24"/>
      <c r="E82" s="38"/>
      <c r="F82" s="38"/>
      <c r="G82" s="27">
        <f t="shared" si="2"/>
        <v>0</v>
      </c>
      <c r="H82" s="26"/>
      <c r="I82" s="26"/>
      <c r="J82" s="26"/>
      <c r="K82" s="26"/>
      <c r="L82" s="26"/>
    </row>
    <row r="83" spans="1:12" ht="18" customHeight="1" x14ac:dyDescent="0.35">
      <c r="A83" s="24"/>
      <c r="B83" s="24">
        <v>80</v>
      </c>
      <c r="C83" s="24"/>
      <c r="D83" s="24"/>
      <c r="E83" s="38"/>
      <c r="F83" s="38"/>
      <c r="G83" s="27">
        <f t="shared" si="2"/>
        <v>0</v>
      </c>
      <c r="H83" s="26"/>
      <c r="I83" s="26"/>
      <c r="J83" s="26"/>
      <c r="K83" s="26"/>
      <c r="L83" s="26"/>
    </row>
    <row r="84" spans="1:12" ht="18" customHeight="1" x14ac:dyDescent="0.35">
      <c r="A84" s="24"/>
      <c r="B84" s="24">
        <v>81</v>
      </c>
      <c r="C84" s="24"/>
      <c r="D84" s="24"/>
      <c r="E84" s="38"/>
      <c r="F84" s="38"/>
      <c r="G84" s="27">
        <f t="shared" si="2"/>
        <v>0</v>
      </c>
      <c r="H84" s="26"/>
      <c r="I84" s="26"/>
      <c r="J84" s="26"/>
      <c r="K84" s="26"/>
      <c r="L84" s="26"/>
    </row>
    <row r="85" spans="1:12" ht="18" customHeight="1" x14ac:dyDescent="0.35">
      <c r="A85" s="24"/>
      <c r="B85" s="24">
        <v>82</v>
      </c>
      <c r="C85" s="24"/>
      <c r="D85" s="24"/>
      <c r="E85" s="38"/>
      <c r="F85" s="38"/>
      <c r="G85" s="27">
        <f t="shared" si="2"/>
        <v>0</v>
      </c>
      <c r="H85" s="26"/>
      <c r="I85" s="26"/>
      <c r="J85" s="26"/>
      <c r="K85" s="26"/>
      <c r="L85" s="26"/>
    </row>
    <row r="86" spans="1:12" ht="18" customHeight="1" x14ac:dyDescent="0.35">
      <c r="A86" s="24"/>
      <c r="B86" s="24">
        <v>83</v>
      </c>
      <c r="C86" s="24"/>
      <c r="D86" s="24"/>
      <c r="E86" s="38"/>
      <c r="F86" s="38"/>
      <c r="G86" s="27">
        <f t="shared" si="2"/>
        <v>0</v>
      </c>
      <c r="H86" s="26"/>
      <c r="I86" s="26"/>
      <c r="J86" s="26"/>
      <c r="K86" s="26"/>
      <c r="L86" s="26"/>
    </row>
    <row r="87" spans="1:12" ht="18" customHeight="1" x14ac:dyDescent="0.35">
      <c r="A87" s="24"/>
      <c r="B87" s="24">
        <v>84</v>
      </c>
      <c r="C87" s="24"/>
      <c r="D87" s="24"/>
      <c r="E87" s="38"/>
      <c r="F87" s="38"/>
      <c r="G87" s="27">
        <f t="shared" si="2"/>
        <v>0</v>
      </c>
      <c r="H87" s="26"/>
      <c r="I87" s="26"/>
      <c r="J87" s="26"/>
      <c r="K87" s="26"/>
      <c r="L87" s="26"/>
    </row>
    <row r="88" spans="1:12" ht="18" customHeight="1" x14ac:dyDescent="0.35">
      <c r="A88" s="24"/>
      <c r="B88" s="24">
        <v>85</v>
      </c>
      <c r="C88" s="24"/>
      <c r="D88" s="24"/>
      <c r="E88" s="38"/>
      <c r="F88" s="38"/>
      <c r="G88" s="27">
        <f t="shared" si="2"/>
        <v>0</v>
      </c>
      <c r="H88" s="26"/>
      <c r="I88" s="26"/>
      <c r="J88" s="26"/>
      <c r="K88" s="26"/>
      <c r="L88" s="26"/>
    </row>
    <row r="89" spans="1:12" ht="18" customHeight="1" x14ac:dyDescent="0.35">
      <c r="A89" s="24"/>
      <c r="B89" s="24">
        <v>86</v>
      </c>
      <c r="C89" s="24"/>
      <c r="D89" s="24"/>
      <c r="E89" s="38"/>
      <c r="F89" s="38"/>
      <c r="G89" s="27">
        <f t="shared" si="2"/>
        <v>0</v>
      </c>
      <c r="H89" s="26"/>
      <c r="I89" s="26"/>
      <c r="J89" s="26"/>
      <c r="K89" s="26"/>
      <c r="L89" s="26"/>
    </row>
    <row r="90" spans="1:12" ht="18" customHeight="1" x14ac:dyDescent="0.35">
      <c r="A90" s="24"/>
      <c r="B90" s="24">
        <v>87</v>
      </c>
      <c r="C90" s="24"/>
      <c r="D90" s="24"/>
      <c r="E90" s="38"/>
      <c r="F90" s="38"/>
      <c r="G90" s="27">
        <f t="shared" si="2"/>
        <v>0</v>
      </c>
      <c r="H90" s="26"/>
      <c r="I90" s="26"/>
      <c r="J90" s="26"/>
      <c r="K90" s="26"/>
      <c r="L90" s="26"/>
    </row>
    <row r="91" spans="1:12" ht="18" customHeight="1" x14ac:dyDescent="0.35">
      <c r="A91" s="24"/>
      <c r="B91" s="24">
        <v>88</v>
      </c>
      <c r="C91" s="24"/>
      <c r="D91" s="24"/>
      <c r="E91" s="38"/>
      <c r="F91" s="38"/>
      <c r="G91" s="27">
        <f t="shared" si="2"/>
        <v>0</v>
      </c>
      <c r="H91" s="26"/>
      <c r="I91" s="26"/>
      <c r="J91" s="26"/>
      <c r="K91" s="26"/>
      <c r="L91" s="26"/>
    </row>
    <row r="92" spans="1:12" ht="18" customHeight="1" x14ac:dyDescent="0.35">
      <c r="A92" s="24"/>
      <c r="B92" s="24">
        <v>89</v>
      </c>
      <c r="C92" s="24"/>
      <c r="D92" s="24"/>
      <c r="E92" s="38"/>
      <c r="F92" s="38"/>
      <c r="G92" s="27">
        <f t="shared" si="2"/>
        <v>0</v>
      </c>
      <c r="H92" s="26"/>
      <c r="I92" s="26"/>
      <c r="J92" s="26"/>
      <c r="K92" s="26"/>
      <c r="L92" s="26"/>
    </row>
    <row r="93" spans="1:12" ht="18" customHeight="1" x14ac:dyDescent="0.35">
      <c r="A93" s="24"/>
      <c r="B93" s="24">
        <v>90</v>
      </c>
      <c r="C93" s="24"/>
      <c r="D93" s="24"/>
      <c r="E93" s="38"/>
      <c r="F93" s="38"/>
      <c r="G93" s="27">
        <f t="shared" si="2"/>
        <v>0</v>
      </c>
      <c r="H93" s="26"/>
      <c r="I93" s="26"/>
      <c r="J93" s="26"/>
      <c r="K93" s="26"/>
      <c r="L93" s="26"/>
    </row>
    <row r="94" spans="1:12" ht="18" customHeight="1" x14ac:dyDescent="0.35">
      <c r="A94" s="24"/>
      <c r="B94" s="24">
        <v>91</v>
      </c>
      <c r="C94" s="24"/>
      <c r="D94" s="24"/>
      <c r="E94" s="38"/>
      <c r="F94" s="38"/>
      <c r="G94" s="27">
        <f t="shared" si="2"/>
        <v>0</v>
      </c>
      <c r="H94" s="26"/>
      <c r="I94" s="26"/>
      <c r="J94" s="26"/>
      <c r="K94" s="26"/>
      <c r="L94" s="26"/>
    </row>
    <row r="95" spans="1:12" ht="18" customHeight="1" x14ac:dyDescent="0.35">
      <c r="A95" s="24"/>
      <c r="B95" s="24">
        <v>92</v>
      </c>
      <c r="C95" s="24"/>
      <c r="D95" s="24"/>
      <c r="E95" s="38"/>
      <c r="F95" s="38"/>
      <c r="G95" s="27">
        <f t="shared" si="2"/>
        <v>0</v>
      </c>
      <c r="H95" s="26"/>
      <c r="I95" s="26"/>
      <c r="J95" s="26"/>
      <c r="K95" s="26"/>
      <c r="L95" s="26"/>
    </row>
    <row r="96" spans="1:12" ht="18" customHeight="1" x14ac:dyDescent="0.35">
      <c r="A96" s="24"/>
      <c r="B96" s="24">
        <v>93</v>
      </c>
      <c r="C96" s="24"/>
      <c r="D96" s="24"/>
      <c r="E96" s="38"/>
      <c r="F96" s="38"/>
      <c r="G96" s="27">
        <f t="shared" si="2"/>
        <v>0</v>
      </c>
      <c r="H96" s="26"/>
      <c r="I96" s="26"/>
      <c r="J96" s="26"/>
      <c r="K96" s="26"/>
      <c r="L96" s="26"/>
    </row>
    <row r="97" spans="1:12" ht="18" customHeight="1" x14ac:dyDescent="0.35">
      <c r="A97" s="24"/>
      <c r="B97" s="24">
        <v>94</v>
      </c>
      <c r="C97" s="24"/>
      <c r="D97" s="24"/>
      <c r="E97" s="38"/>
      <c r="F97" s="38"/>
      <c r="G97" s="27">
        <f t="shared" si="2"/>
        <v>0</v>
      </c>
      <c r="H97" s="26"/>
      <c r="I97" s="26"/>
      <c r="J97" s="26"/>
      <c r="K97" s="26"/>
      <c r="L97" s="26"/>
    </row>
    <row r="98" spans="1:12" ht="18" customHeight="1" x14ac:dyDescent="0.35">
      <c r="A98" s="24"/>
      <c r="B98" s="24">
        <v>95</v>
      </c>
      <c r="C98" s="24"/>
      <c r="D98" s="24"/>
      <c r="E98" s="38"/>
      <c r="F98" s="38"/>
      <c r="G98" s="27">
        <f t="shared" si="2"/>
        <v>0</v>
      </c>
      <c r="H98" s="26"/>
      <c r="I98" s="26"/>
      <c r="J98" s="26"/>
      <c r="K98" s="26"/>
      <c r="L98" s="26"/>
    </row>
    <row r="99" spans="1:12" ht="18" customHeight="1" x14ac:dyDescent="0.35">
      <c r="A99" s="24"/>
      <c r="B99" s="24">
        <v>96</v>
      </c>
      <c r="C99" s="24"/>
      <c r="D99" s="24"/>
      <c r="E99" s="38"/>
      <c r="F99" s="38"/>
      <c r="G99" s="27">
        <f t="shared" si="2"/>
        <v>0</v>
      </c>
      <c r="H99" s="26"/>
      <c r="I99" s="26"/>
      <c r="J99" s="26"/>
      <c r="K99" s="26"/>
      <c r="L99" s="26"/>
    </row>
    <row r="100" spans="1:12" ht="18" customHeight="1" x14ac:dyDescent="0.35">
      <c r="A100" s="24"/>
      <c r="B100" s="24">
        <v>97</v>
      </c>
      <c r="C100" s="24"/>
      <c r="D100" s="24"/>
      <c r="E100" s="38"/>
      <c r="F100" s="38"/>
      <c r="G100" s="27">
        <f t="shared" si="2"/>
        <v>0</v>
      </c>
      <c r="H100" s="26"/>
      <c r="I100" s="26"/>
      <c r="J100" s="26"/>
      <c r="K100" s="26"/>
      <c r="L100" s="26"/>
    </row>
    <row r="101" spans="1:12" ht="18" customHeight="1" x14ac:dyDescent="0.35">
      <c r="A101" s="24"/>
      <c r="B101" s="24">
        <v>98</v>
      </c>
      <c r="C101" s="24"/>
      <c r="D101" s="24"/>
      <c r="E101" s="38"/>
      <c r="F101" s="38"/>
      <c r="G101" s="27">
        <f t="shared" si="2"/>
        <v>0</v>
      </c>
      <c r="H101" s="26"/>
      <c r="I101" s="26"/>
      <c r="J101" s="26"/>
      <c r="K101" s="26"/>
      <c r="L101" s="26"/>
    </row>
    <row r="102" spans="1:12" ht="18" customHeight="1" x14ac:dyDescent="0.35">
      <c r="A102" s="24"/>
      <c r="B102" s="24">
        <v>99</v>
      </c>
      <c r="C102" s="24"/>
      <c r="D102" s="24"/>
      <c r="E102" s="38"/>
      <c r="F102" s="38"/>
      <c r="G102" s="27">
        <f t="shared" si="2"/>
        <v>0</v>
      </c>
      <c r="H102" s="26"/>
      <c r="I102" s="26"/>
      <c r="J102" s="26"/>
      <c r="K102" s="26"/>
      <c r="L102" s="26"/>
    </row>
    <row r="103" spans="1:12" ht="18" customHeight="1" x14ac:dyDescent="0.35">
      <c r="A103" s="24"/>
      <c r="B103" s="24">
        <v>100</v>
      </c>
      <c r="C103" s="24"/>
      <c r="D103" s="24"/>
      <c r="E103" s="38"/>
      <c r="F103" s="38"/>
      <c r="G103" s="27">
        <f t="shared" si="2"/>
        <v>0</v>
      </c>
      <c r="H103" s="26"/>
      <c r="I103" s="26"/>
      <c r="J103" s="26"/>
      <c r="K103" s="26"/>
      <c r="L103" s="26"/>
    </row>
  </sheetData>
  <sheetProtection algorithmName="SHA-512" hashValue="ZFZ5JpbZu37TxyNM0Lbdm+AomIkyf8CUmxVmXAyC/ezVWzq4w1zE/6HvETnPd+9+mR98xDwqMxmJYhXHTX55DQ==" saltValue="bOwYo6iSlJexBBpqP1EV0A==" spinCount="100000" sheet="1" objects="1" scenarios="1" deleteRows="0"/>
  <mergeCells count="2">
    <mergeCell ref="A1:G1"/>
    <mergeCell ref="I1:K1"/>
  </mergeCells>
  <pageMargins left="0.23622047244094491" right="0.23622047244094491" top="0.35433070866141736" bottom="0.35433070866141736" header="0.31496062992125984" footer="0.31496062992125984"/>
  <pageSetup paperSize="9" scale="77" fitToHeight="0" orientation="portrait" r:id="rId1"/>
  <rowBreaks count="1" manualBreakCount="1">
    <brk id="53" max="6" man="1"/>
  </rowBreaks>
  <ignoredErrors>
    <ignoredError sqref="G4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List2!$A$1:$A$26</xm:f>
          </x14:formula1>
          <xm:sqref>A4:A103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K24" sqref="K24"/>
    </sheetView>
  </sheetViews>
  <sheetFormatPr defaultRowHeight="14.5" x14ac:dyDescent="0.35"/>
  <sheetData>
    <row r="1" spans="1:1" x14ac:dyDescent="0.35">
      <c r="A1" t="s">
        <v>44</v>
      </c>
    </row>
    <row r="2" spans="1:1" x14ac:dyDescent="0.35">
      <c r="A2" t="s">
        <v>5</v>
      </c>
    </row>
    <row r="3" spans="1:1" x14ac:dyDescent="0.35">
      <c r="A3" t="s">
        <v>6</v>
      </c>
    </row>
    <row r="4" spans="1:1" x14ac:dyDescent="0.35">
      <c r="A4" t="s">
        <v>8</v>
      </c>
    </row>
    <row r="5" spans="1:1" x14ac:dyDescent="0.35">
      <c r="A5" t="s">
        <v>9</v>
      </c>
    </row>
    <row r="6" spans="1:1" x14ac:dyDescent="0.35">
      <c r="A6" t="s">
        <v>7</v>
      </c>
    </row>
    <row r="7" spans="1:1" x14ac:dyDescent="0.35">
      <c r="A7" t="s">
        <v>10</v>
      </c>
    </row>
    <row r="8" spans="1:1" x14ac:dyDescent="0.35">
      <c r="A8" t="s">
        <v>11</v>
      </c>
    </row>
    <row r="9" spans="1:1" x14ac:dyDescent="0.35">
      <c r="A9" t="s">
        <v>12</v>
      </c>
    </row>
    <row r="10" spans="1:1" x14ac:dyDescent="0.35">
      <c r="A10" t="s">
        <v>14</v>
      </c>
    </row>
    <row r="11" spans="1:1" x14ac:dyDescent="0.35">
      <c r="A11" t="s">
        <v>13</v>
      </c>
    </row>
    <row r="12" spans="1:1" x14ac:dyDescent="0.35">
      <c r="A12" t="s">
        <v>15</v>
      </c>
    </row>
    <row r="13" spans="1:1" x14ac:dyDescent="0.35">
      <c r="A13" t="s">
        <v>16</v>
      </c>
    </row>
    <row r="14" spans="1:1" x14ac:dyDescent="0.35">
      <c r="A14" t="s">
        <v>17</v>
      </c>
    </row>
    <row r="15" spans="1:1" x14ac:dyDescent="0.35">
      <c r="A15" t="s">
        <v>18</v>
      </c>
    </row>
    <row r="16" spans="1:1" x14ac:dyDescent="0.35">
      <c r="A16" t="s">
        <v>19</v>
      </c>
    </row>
    <row r="17" spans="1:1" x14ac:dyDescent="0.35">
      <c r="A17" t="s">
        <v>20</v>
      </c>
    </row>
    <row r="18" spans="1:1" x14ac:dyDescent="0.35">
      <c r="A18" t="s">
        <v>21</v>
      </c>
    </row>
    <row r="19" spans="1:1" x14ac:dyDescent="0.35">
      <c r="A19" t="s">
        <v>22</v>
      </c>
    </row>
    <row r="20" spans="1:1" x14ac:dyDescent="0.35">
      <c r="A20" t="s">
        <v>23</v>
      </c>
    </row>
    <row r="21" spans="1:1" x14ac:dyDescent="0.35">
      <c r="A21" t="s">
        <v>64</v>
      </c>
    </row>
    <row r="22" spans="1:1" x14ac:dyDescent="0.35">
      <c r="A22" t="s">
        <v>50</v>
      </c>
    </row>
    <row r="23" spans="1:1" x14ac:dyDescent="0.35">
      <c r="A23" t="s">
        <v>51</v>
      </c>
    </row>
    <row r="24" spans="1:1" x14ac:dyDescent="0.35">
      <c r="A24" t="s">
        <v>52</v>
      </c>
    </row>
    <row r="25" spans="1:1" x14ac:dyDescent="0.35">
      <c r="A25" t="s">
        <v>53</v>
      </c>
    </row>
    <row r="26" spans="1:1" x14ac:dyDescent="0.35">
      <c r="A26" t="s">
        <v>54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ÚČETNÍ UZÁVĚRKA</vt:lpstr>
      <vt:lpstr>POKLADNÍ DENÍK</vt:lpstr>
      <vt:lpstr>List2</vt:lpstr>
      <vt:lpstr>'POKLADNÍ DENÍK'!Oblast_tisku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Marcela</cp:lastModifiedBy>
  <cp:lastPrinted>2019-12-05T14:06:41Z</cp:lastPrinted>
  <dcterms:created xsi:type="dcterms:W3CDTF">2019-03-18T09:45:20Z</dcterms:created>
  <dcterms:modified xsi:type="dcterms:W3CDTF">2020-01-07T11:24:59Z</dcterms:modified>
</cp:coreProperties>
</file>